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JSKI PLANOVI\Plan 2026\REBALANS I 2026\"/>
    </mc:Choice>
  </mc:AlternateContent>
  <xr:revisionPtr revIDLastSave="0" documentId="13_ncr:1_{E39282B6-42A3-4FAE-9523-E1C6EE08093F}" xr6:coauthVersionLast="47" xr6:coauthVersionMax="47" xr10:uidLastSave="{00000000-0000-0000-0000-000000000000}"/>
  <bookViews>
    <workbookView xWindow="-120" yWindow="-120" windowWidth="29040" windowHeight="15720" tabRatio="688" activeTab="1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 II" sheetId="12" r:id="rId7"/>
  </sheets>
  <definedNames>
    <definedName name="_xlnm.Print_Area" localSheetId="1">' Račun prihoda i rashoda'!$A$1:$F$36</definedName>
    <definedName name="_xlnm.Print_Area" localSheetId="2">'Prihodi i rashodi po izvorima'!$A$1:$D$47</definedName>
    <definedName name="_xlnm.Print_Area" localSheetId="4">'Račun financiranja'!$A$1:$F$17</definedName>
    <definedName name="_xlnm.Print_Area" localSheetId="0">SAŽETAK!$A$1:$H$41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0" l="1"/>
  <c r="G33" i="10"/>
  <c r="E29" i="3"/>
  <c r="E30" i="3"/>
  <c r="E31" i="3"/>
  <c r="E32" i="3"/>
  <c r="E33" i="3"/>
  <c r="E34" i="3"/>
  <c r="E35" i="3"/>
  <c r="E36" i="3"/>
  <c r="E28" i="3"/>
  <c r="B41" i="8"/>
  <c r="C41" i="8" s="1"/>
  <c r="B37" i="8"/>
  <c r="B34" i="8"/>
  <c r="C34" i="8" s="1"/>
  <c r="C35" i="8"/>
  <c r="C36" i="8"/>
  <c r="C37" i="8"/>
  <c r="C38" i="8"/>
  <c r="C39" i="8"/>
  <c r="C40" i="8"/>
  <c r="C42" i="8"/>
  <c r="C43" i="8"/>
  <c r="C44" i="8"/>
  <c r="C45" i="8"/>
  <c r="C46" i="8"/>
  <c r="C47" i="8"/>
  <c r="C48" i="8"/>
  <c r="C49" i="8"/>
  <c r="D41" i="8"/>
  <c r="D20" i="8"/>
  <c r="C15" i="8"/>
  <c r="C17" i="8"/>
  <c r="C18" i="8"/>
  <c r="C19" i="8"/>
  <c r="C22" i="8"/>
  <c r="C23" i="8"/>
  <c r="C24" i="8"/>
  <c r="C26" i="8"/>
  <c r="C28" i="8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6" i="12"/>
  <c r="F11" i="12"/>
  <c r="F9" i="12"/>
  <c r="F12" i="12"/>
  <c r="G111" i="12"/>
  <c r="G89" i="12"/>
  <c r="G30" i="12"/>
  <c r="G11" i="12"/>
  <c r="G10" i="12"/>
  <c r="G130" i="12"/>
  <c r="G129" i="12" s="1"/>
  <c r="G128" i="12" s="1"/>
  <c r="E130" i="12"/>
  <c r="E129" i="12" s="1"/>
  <c r="E128" i="12" s="1"/>
  <c r="G87" i="12"/>
  <c r="G86" i="12" s="1"/>
  <c r="G85" i="12" s="1"/>
  <c r="E87" i="12"/>
  <c r="E86" i="12"/>
  <c r="E85" i="12"/>
  <c r="G126" i="12"/>
  <c r="E126" i="12"/>
  <c r="E125" i="12" s="1"/>
  <c r="G125" i="12"/>
  <c r="G122" i="12"/>
  <c r="G121" i="12" s="1"/>
  <c r="E122" i="12"/>
  <c r="E121" i="12" s="1"/>
  <c r="G118" i="12"/>
  <c r="E118" i="12"/>
  <c r="E117" i="12" s="1"/>
  <c r="G117" i="12"/>
  <c r="G114" i="12"/>
  <c r="G113" i="12" s="1"/>
  <c r="E114" i="12"/>
  <c r="E113" i="12" s="1"/>
  <c r="E109" i="12"/>
  <c r="E108" i="12" s="1"/>
  <c r="E107" i="12" s="1"/>
  <c r="G104" i="12"/>
  <c r="E104" i="12"/>
  <c r="E103" i="12" s="1"/>
  <c r="G103" i="12"/>
  <c r="G100" i="12"/>
  <c r="G99" i="12" s="1"/>
  <c r="E100" i="12"/>
  <c r="E99" i="12" s="1"/>
  <c r="G96" i="12"/>
  <c r="G95" i="12" s="1"/>
  <c r="E96" i="12"/>
  <c r="E95" i="12" s="1"/>
  <c r="G92" i="12"/>
  <c r="G91" i="12" s="1"/>
  <c r="E92" i="12"/>
  <c r="E91" i="12" s="1"/>
  <c r="G83" i="12"/>
  <c r="E83" i="12"/>
  <c r="E82" i="12" s="1"/>
  <c r="E81" i="12" s="1"/>
  <c r="G82" i="12"/>
  <c r="G81" i="12" s="1"/>
  <c r="G79" i="12"/>
  <c r="G78" i="12" s="1"/>
  <c r="G77" i="12" s="1"/>
  <c r="E79" i="12"/>
  <c r="E78" i="12" s="1"/>
  <c r="E77" i="12" s="1"/>
  <c r="G75" i="12"/>
  <c r="G74" i="12" s="1"/>
  <c r="G73" i="12" s="1"/>
  <c r="E75" i="12"/>
  <c r="E74" i="12" s="1"/>
  <c r="E73" i="12" s="1"/>
  <c r="E48" i="12"/>
  <c r="G33" i="12"/>
  <c r="G32" i="12" s="1"/>
  <c r="G31" i="12" s="1"/>
  <c r="E33" i="12"/>
  <c r="E32" i="12" s="1"/>
  <c r="E31" i="12" s="1"/>
  <c r="E23" i="12"/>
  <c r="E22" i="12" s="1"/>
  <c r="G20" i="12"/>
  <c r="E20" i="12"/>
  <c r="G18" i="12"/>
  <c r="G17" i="12" s="1"/>
  <c r="G16" i="12" s="1"/>
  <c r="E18" i="12"/>
  <c r="G120" i="12" l="1"/>
  <c r="E120" i="12"/>
  <c r="E112" i="12"/>
  <c r="G112" i="12"/>
  <c r="G90" i="12"/>
  <c r="E90" i="12"/>
  <c r="E89" i="12" s="1"/>
  <c r="E17" i="12"/>
  <c r="E16" i="12" s="1"/>
  <c r="E111" i="12" l="1"/>
  <c r="D29" i="3"/>
  <c r="F33" i="10"/>
  <c r="G50" i="12" l="1"/>
  <c r="E68" i="12"/>
  <c r="E60" i="12"/>
  <c r="F12" i="10"/>
  <c r="F15" i="10"/>
  <c r="F18" i="10"/>
  <c r="H12" i="10"/>
  <c r="H15" i="10"/>
  <c r="G56" i="12"/>
  <c r="G109" i="12"/>
  <c r="G108" i="12" s="1"/>
  <c r="G107" i="12" s="1"/>
  <c r="G71" i="12"/>
  <c r="G70" i="12" s="1"/>
  <c r="E71" i="12"/>
  <c r="G68" i="12"/>
  <c r="G67" i="12" s="1"/>
  <c r="G65" i="12"/>
  <c r="E65" i="12"/>
  <c r="G63" i="12"/>
  <c r="E63" i="12"/>
  <c r="G60" i="12"/>
  <c r="E56" i="12"/>
  <c r="G53" i="12"/>
  <c r="G52" i="12" s="1"/>
  <c r="E53" i="12"/>
  <c r="E52" i="12" s="1"/>
  <c r="E50" i="12"/>
  <c r="E47" i="12" s="1"/>
  <c r="G48" i="12"/>
  <c r="G44" i="12"/>
  <c r="E44" i="12"/>
  <c r="G41" i="12"/>
  <c r="E41" i="12"/>
  <c r="G37" i="12"/>
  <c r="G36" i="12" s="1"/>
  <c r="E37" i="12"/>
  <c r="G27" i="12"/>
  <c r="E27" i="12"/>
  <c r="G26" i="12"/>
  <c r="G25" i="12" s="1"/>
  <c r="F15" i="12"/>
  <c r="G14" i="12"/>
  <c r="G13" i="12" s="1"/>
  <c r="G12" i="12" s="1"/>
  <c r="E14" i="12"/>
  <c r="F14" i="12" l="1"/>
  <c r="E13" i="12"/>
  <c r="E12" i="12" s="1"/>
  <c r="E26" i="12"/>
  <c r="E25" i="12" s="1"/>
  <c r="E11" i="12" s="1"/>
  <c r="G55" i="12"/>
  <c r="G62" i="12"/>
  <c r="E62" i="12"/>
  <c r="G47" i="12"/>
  <c r="E40" i="12"/>
  <c r="E36" i="12"/>
  <c r="G40" i="12"/>
  <c r="E70" i="12"/>
  <c r="E67" i="12"/>
  <c r="E55" i="12"/>
  <c r="H18" i="10"/>
  <c r="F13" i="12"/>
  <c r="E46" i="12" l="1"/>
  <c r="G46" i="12"/>
  <c r="E35" i="12"/>
  <c r="G35" i="12"/>
  <c r="E30" i="12" l="1"/>
  <c r="G9" i="12" l="1"/>
  <c r="E10" i="12"/>
  <c r="E9" i="12" s="1"/>
  <c r="G38" i="10"/>
  <c r="G18" i="10"/>
  <c r="G17" i="10"/>
  <c r="G16" i="10"/>
  <c r="G15" i="10"/>
  <c r="G14" i="10"/>
  <c r="G13" i="10"/>
  <c r="G12" i="10"/>
  <c r="F10" i="12" l="1"/>
  <c r="D46" i="8"/>
  <c r="D37" i="8"/>
  <c r="D35" i="8"/>
  <c r="D48" i="8"/>
  <c r="B48" i="8"/>
  <c r="B27" i="8"/>
  <c r="B25" i="8"/>
  <c r="B20" i="8"/>
  <c r="B16" i="8"/>
  <c r="B14" i="8"/>
  <c r="D27" i="8"/>
  <c r="C27" i="8" s="1"/>
  <c r="C20" i="8"/>
  <c r="D34" i="8" l="1"/>
  <c r="B13" i="8"/>
  <c r="F29" i="3" l="1"/>
  <c r="F14" i="3"/>
  <c r="F22" i="3"/>
  <c r="F19" i="3"/>
  <c r="G39" i="10"/>
  <c r="F41" i="10"/>
  <c r="F13" i="3" l="1"/>
  <c r="D14" i="3" l="1"/>
  <c r="D25" i="8"/>
  <c r="C25" i="8" s="1"/>
  <c r="B46" i="8"/>
  <c r="B35" i="8" l="1"/>
  <c r="G40" i="10"/>
  <c r="C15" i="5" l="1"/>
  <c r="E23" i="3"/>
  <c r="E16" i="3"/>
  <c r="E17" i="3"/>
  <c r="E18" i="3"/>
  <c r="E20" i="3"/>
  <c r="E21" i="3"/>
  <c r="D19" i="3" l="1"/>
  <c r="E19" i="3" l="1"/>
  <c r="F35" i="3" l="1"/>
  <c r="D35" i="3"/>
  <c r="D28" i="3" s="1"/>
  <c r="E15" i="3"/>
  <c r="E14" i="3" s="1"/>
  <c r="D14" i="5" l="1"/>
  <c r="D13" i="5" s="1"/>
  <c r="C14" i="5"/>
  <c r="C13" i="5" s="1"/>
  <c r="B14" i="5"/>
  <c r="B13" i="5" s="1"/>
  <c r="D16" i="8"/>
  <c r="C16" i="8" s="1"/>
  <c r="D14" i="8"/>
  <c r="D13" i="8" s="1"/>
  <c r="F28" i="3"/>
  <c r="E22" i="3"/>
  <c r="E13" i="3" s="1"/>
  <c r="D22" i="3"/>
  <c r="D13" i="3" s="1"/>
  <c r="C13" i="8" l="1"/>
  <c r="C14" i="8"/>
  <c r="H25" i="10"/>
  <c r="G25" i="10"/>
  <c r="F25" i="10"/>
  <c r="F26" i="10" l="1"/>
  <c r="H26" i="10"/>
  <c r="H33" i="10" s="1"/>
  <c r="G41" i="10"/>
</calcChain>
</file>

<file path=xl/sharedStrings.xml><?xml version="1.0" encoding="utf-8"?>
<sst xmlns="http://schemas.openxmlformats.org/spreadsheetml/2006/main" count="360" uniqueCount="163">
  <si>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</si>
  <si>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</si>
  <si>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</si>
  <si>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</si>
  <si>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</si>
  <si>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</si>
  <si>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</si>
  <si>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</si>
  <si>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</si>
  <si>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</si>
  <si>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</si>
  <si>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</si>
  <si>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</si>
  <si>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</si>
  <si>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</si>
  <si>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</si>
  <si>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</si>
  <si>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</si>
  <si>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</si>
  <si>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</si>
  <si>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</si>
  <si>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</si>
  <si>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</si>
  <si>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</si>
  <si>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B) SAŽETAK RAČUNA FINANCIRANJA</t>
  </si>
  <si>
    <t>Prihodi od prodaje proizvedene dugotrajne imovine</t>
  </si>
  <si>
    <t>Prihodi iz nadležnog proračuna i od HZZO-a temeljem ugovornih obveza</t>
  </si>
  <si>
    <t>Rashodi za nabavu proizvedene dugotrajne imovine</t>
  </si>
  <si>
    <t>Naziv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</si>
  <si>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</si>
  <si>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</si>
  <si>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</si>
  <si>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</si>
  <si>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</si>
  <si>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</si>
  <si>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</si>
  <si>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</si>
  <si>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</si>
  <si>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</si>
  <si>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</si>
  <si>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</si>
  <si>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</si>
  <si>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</si>
  <si>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</si>
  <si>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</si>
  <si>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</si>
  <si>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</si>
  <si>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</si>
  <si>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</si>
  <si>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</si>
  <si>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</si>
  <si>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</si>
  <si>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</si>
  <si>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</si>
  <si>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</si>
  <si>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</si>
  <si>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</si>
  <si>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</si>
  <si>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</si>
  <si>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</si>
  <si>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Pomoći iz inozemstva i od subjekta unutar općeg proračuna</t>
  </si>
  <si>
    <t>Prihodi od upravnih i administrativnih pristojbi, pristojbi po posebnim propisima i naknadama</t>
  </si>
  <si>
    <t>Prihodi od prodaje proizvoda i robe te pruženih usluga i prihodi od donacija</t>
  </si>
  <si>
    <t>Vlastiti izvori</t>
  </si>
  <si>
    <t>Višak prihoda SŠ</t>
  </si>
  <si>
    <t>Prihodi od prodaje neproizvedene dugotrajne imovine</t>
  </si>
  <si>
    <t xml:space="preserve">  31 Vlastiti prihodi - korisnici</t>
  </si>
  <si>
    <t>4 Prihod za posebne namjene</t>
  </si>
  <si>
    <t xml:space="preserve">  41 Prihod za posebne namjene</t>
  </si>
  <si>
    <t xml:space="preserve">  42 Višak sredstava SŠ</t>
  </si>
  <si>
    <t xml:space="preserve">  45 F.P. i dod.udio u por. na dohodak</t>
  </si>
  <si>
    <t xml:space="preserve">  51 Državni proračun</t>
  </si>
  <si>
    <t>09 OBRAZOVANJE</t>
  </si>
  <si>
    <t>0922 Više srednjoškolsko obrazovanje</t>
  </si>
  <si>
    <t>PROGRAM 2204</t>
  </si>
  <si>
    <t>SREDNJE ŠKOLSTVO - STANDARD</t>
  </si>
  <si>
    <t>Aktivnost A2204-01</t>
  </si>
  <si>
    <t>Djelatnost srednjih škola</t>
  </si>
  <si>
    <t>Izvor financiranja 45</t>
  </si>
  <si>
    <t>F.P. i dodatni udio u porezu na dohodak</t>
  </si>
  <si>
    <t>Aktivnost A2204-07</t>
  </si>
  <si>
    <t>Administracija i upravljanje</t>
  </si>
  <si>
    <t>Izvor financiranja 51</t>
  </si>
  <si>
    <t>Državni proračun</t>
  </si>
  <si>
    <t>PROGRAM 2205</t>
  </si>
  <si>
    <t>Aktivnost A2205-012</t>
  </si>
  <si>
    <t>Podizanje kvalitete i standarda u školstvu</t>
  </si>
  <si>
    <t>Izvor financiranja 31</t>
  </si>
  <si>
    <t>Vlastiti prihodi - korisnici</t>
  </si>
  <si>
    <t>Izvor financiranja 41</t>
  </si>
  <si>
    <t>Prihodi za posebne namjene</t>
  </si>
  <si>
    <t>Izvor financiranja 42</t>
  </si>
  <si>
    <t>Višak prihoda poslovanja</t>
  </si>
  <si>
    <t>RAZDJEL 030</t>
  </si>
  <si>
    <t>UPRAVNI ODJEL ZA OBRAZOVANJE, KULTURU I ŠPORT</t>
  </si>
  <si>
    <t>GLAVA 030-05</t>
  </si>
  <si>
    <t>SREDNJOŠKOLSKO OBRZOVANJE</t>
  </si>
  <si>
    <t>Antuna Gustava Matoša 40, 23000 Zadar</t>
  </si>
  <si>
    <t>Povećanje/ smanjenje</t>
  </si>
  <si>
    <t>Prijedlog novog plana</t>
  </si>
  <si>
    <t>A. SAŽETAK RAČUNA PRIHODA I RASHODA</t>
  </si>
  <si>
    <t>Izvor financiranja 61</t>
  </si>
  <si>
    <t xml:space="preserve">  61 Tekuće donacije</t>
  </si>
  <si>
    <t>6 Donacije</t>
  </si>
  <si>
    <t>Ekonomsko birotehnička i trgovačka škola Zadar</t>
  </si>
  <si>
    <t>OIB: 04405149472 // RKP: 18848</t>
  </si>
  <si>
    <t>Financijski rashodi</t>
  </si>
  <si>
    <t>7 Prihodi od prodaje proizvedene i dugotrajne imovine</t>
  </si>
  <si>
    <t xml:space="preserve">  71 Prihodi od prodaje proizvedene i dugotrajne imovine</t>
  </si>
  <si>
    <t>54 Pomoći iz inozemstva (EU)</t>
  </si>
  <si>
    <t>Aktivnost A2205-09</t>
  </si>
  <si>
    <t>Obrazovanje odraslih- korisnici u SŠ</t>
  </si>
  <si>
    <t>Naknade građanima i kućanstvima na temelju osiguranja i druge naknade</t>
  </si>
  <si>
    <t>Izvor financiranja 71</t>
  </si>
  <si>
    <t>Tekuće donacije- korisnici</t>
  </si>
  <si>
    <t>NACIONALNI EU PROJEKTI</t>
  </si>
  <si>
    <t>Tekući projekt T4306-36</t>
  </si>
  <si>
    <t>Izvor financiranja 54</t>
  </si>
  <si>
    <t>Pomoći iz inozemstva</t>
  </si>
  <si>
    <t>Projekt Erasmus+ KA121-VET-0002060648 EBTŠ</t>
  </si>
  <si>
    <t>PROGRAM 4306</t>
  </si>
  <si>
    <t>PROGRAM 4307</t>
  </si>
  <si>
    <t>MEĐUNARODI EU PROJEKTI</t>
  </si>
  <si>
    <t>Tekući projekt T4307-64</t>
  </si>
  <si>
    <t>IZMJENE I DOPUNE FINANCIJSKOG PLANA EBTŠ ZADAR ZA 2026. GODINU - REBALANS 1</t>
  </si>
  <si>
    <t>Financijski plan Ekonomsko birotehničke i trgovačke škole Zadar za 2026. godinu mijenja se i glasi:</t>
  </si>
  <si>
    <t>Financijski plan za 2026. godinu</t>
  </si>
  <si>
    <t>IZMJENE I DOPUNE FINANCIJSKOG PLANA EBTŠ  ZADAR ZA 2026. GODINU - REBALANS 1</t>
  </si>
  <si>
    <t>Ostali rashodi</t>
  </si>
  <si>
    <t>53 Proračun JLS</t>
  </si>
  <si>
    <t xml:space="preserve">  53 Proračun JLS</t>
  </si>
  <si>
    <t xml:space="preserve">  54 Pomoći iz inozemstva (EU)</t>
  </si>
  <si>
    <t>Rashodi za nematerijalnu proizvedenu imovinu</t>
  </si>
  <si>
    <t>Tekući projekt T2204-04</t>
  </si>
  <si>
    <t>Hitne intervencije u srednjim školama</t>
  </si>
  <si>
    <t>Izvor financiranja 451</t>
  </si>
  <si>
    <t>Izvor financiranja 121</t>
  </si>
  <si>
    <t>Višak prohoda ZŽ</t>
  </si>
  <si>
    <t>SREDNJE ŠKOLSTVO - IZNAD STANDARDA</t>
  </si>
  <si>
    <t>Aktivnost A2205-01</t>
  </si>
  <si>
    <t>Javne potrebe u prosvjeti - korisnici u SŠ</t>
  </si>
  <si>
    <t>Izvor financiranja 11</t>
  </si>
  <si>
    <t>Opći prihodi i primici</t>
  </si>
  <si>
    <t>Aktivnost A2205-22</t>
  </si>
  <si>
    <t>Natjecanje i smotre u SŠ</t>
  </si>
  <si>
    <t>Aktivnost A2205-34</t>
  </si>
  <si>
    <t>Projekt e-škole</t>
  </si>
  <si>
    <t>Aktivnost A2205-37</t>
  </si>
  <si>
    <t>Zalihe menstrualnih potrepština</t>
  </si>
  <si>
    <t>Tekući projekt T4306-03</t>
  </si>
  <si>
    <t>Projekt Erasmus+ 2025  K121 EBTŠ-000338475</t>
  </si>
  <si>
    <t>Tekući projekt T4307-71</t>
  </si>
  <si>
    <t>Projekt Erasmus+2025-1- KA122-000343891 EBTŠ</t>
  </si>
  <si>
    <t>Aktivnost A2205-45</t>
  </si>
  <si>
    <t>Ne bacaj otpad u moj dom - EBTŠ</t>
  </si>
  <si>
    <t>Inkluzija - korak bliže društvu bez prepreka faza V.</t>
  </si>
  <si>
    <t>Višak/manjak prihoda - ZŽ</t>
  </si>
  <si>
    <t>Izvor financiranja 12</t>
  </si>
  <si>
    <t>Programi Unije</t>
  </si>
  <si>
    <t>Tekući projekt T4307-82</t>
  </si>
  <si>
    <t>Projekt Erasmus+ 2026 KA121-440071 SŠ Ekon.</t>
  </si>
  <si>
    <t xml:space="preserve">  51 Projekti Erasmus+</t>
  </si>
  <si>
    <t>Naknade građanima i kućanstvima na temelju osiguranja i druge nagrade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</si>
</sst>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0" fontId="9" fillId="3" borderId="1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wrapText="1"/>
    </xf>
    <xf numFmtId="0" fontId="17" fillId="0" borderId="0" xfId="0" quotePrefix="1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0" fontId="19" fillId="0" borderId="0" xfId="0" applyFont="1"/>
    <xf numFmtId="4" fontId="6" fillId="3" borderId="3" xfId="0" applyNumberFormat="1" applyFont="1" applyFill="1" applyBorder="1" applyAlignment="1">
      <alignment horizontal="right"/>
    </xf>
    <xf numFmtId="4" fontId="14" fillId="2" borderId="3" xfId="0" applyNumberFormat="1" applyFont="1" applyFill="1" applyBorder="1" applyAlignment="1">
      <alignment horizontal="right"/>
    </xf>
    <xf numFmtId="4" fontId="6" fillId="2" borderId="4" xfId="0" applyNumberFormat="1" applyFont="1" applyFill="1" applyBorder="1" applyAlignment="1">
      <alignment horizontal="right"/>
    </xf>
    <xf numFmtId="4" fontId="14" fillId="2" borderId="3" xfId="0" applyNumberFormat="1" applyFont="1" applyFill="1" applyBorder="1" applyAlignment="1" applyProtection="1">
      <alignment horizontal="right" wrapText="1"/>
    </xf>
    <xf numFmtId="4" fontId="3" fillId="2" borderId="3" xfId="0" applyNumberFormat="1" applyFont="1" applyFill="1" applyBorder="1" applyAlignment="1" applyProtection="1">
      <alignment horizontal="right" wrapText="1"/>
    </xf>
    <xf numFmtId="4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 applyProtection="1">
      <alignment horizontal="right" wrapText="1"/>
    </xf>
    <xf numFmtId="4" fontId="6" fillId="0" borderId="3" xfId="0" applyNumberFormat="1" applyFont="1" applyBorder="1" applyAlignment="1">
      <alignment horizontal="right"/>
    </xf>
    <xf numFmtId="4" fontId="0" fillId="0" borderId="0" xfId="0" applyNumberFormat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1" fillId="0" borderId="0" xfId="0" applyFont="1"/>
    <xf numFmtId="0" fontId="20" fillId="0" borderId="0" xfId="0" applyFont="1"/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4" fontId="9" fillId="3" borderId="1" xfId="0" quotePrefix="1" applyNumberFormat="1" applyFont="1" applyFill="1" applyBorder="1" applyAlignment="1">
      <alignment horizontal="right"/>
    </xf>
    <xf numFmtId="4" fontId="9" fillId="3" borderId="3" xfId="0" quotePrefix="1" applyNumberFormat="1" applyFont="1" applyFill="1" applyBorder="1" applyAlignment="1">
      <alignment horizontal="right"/>
    </xf>
    <xf numFmtId="4" fontId="9" fillId="4" borderId="1" xfId="0" quotePrefix="1" applyNumberFormat="1" applyFont="1" applyFill="1" applyBorder="1" applyAlignment="1">
      <alignment horizontal="right"/>
    </xf>
    <xf numFmtId="4" fontId="9" fillId="4" borderId="3" xfId="0" applyNumberFormat="1" applyFont="1" applyFill="1" applyBorder="1" applyAlignment="1" applyProtection="1">
      <alignment horizontal="right" wrapText="1"/>
    </xf>
    <xf numFmtId="4" fontId="6" fillId="3" borderId="1" xfId="0" quotePrefix="1" applyNumberFormat="1" applyFont="1" applyFill="1" applyBorder="1" applyAlignment="1">
      <alignment horizontal="right"/>
    </xf>
    <xf numFmtId="4" fontId="6" fillId="3" borderId="3" xfId="0" quotePrefix="1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0" fontId="0" fillId="0" borderId="0" xfId="0"/>
    <xf numFmtId="0" fontId="7" fillId="2" borderId="3" xfId="0" quotePrefix="1" applyFont="1" applyFill="1" applyBorder="1" applyAlignment="1">
      <alignment horizontal="left" vertical="center"/>
    </xf>
    <xf numFmtId="4" fontId="0" fillId="0" borderId="0" xfId="0" applyNumberFormat="1"/>
    <xf numFmtId="0" fontId="7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 wrapText="1"/>
    </xf>
    <xf numFmtId="0" fontId="0" fillId="0" borderId="0" xfId="0"/>
    <xf numFmtId="0" fontId="8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19" fillId="0" borderId="0" xfId="0" applyFont="1"/>
    <xf numFmtId="4" fontId="6" fillId="3" borderId="4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14" fillId="2" borderId="4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14" fillId="2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" fontId="6" fillId="2" borderId="3" xfId="0" applyNumberFormat="1" applyFont="1" applyFill="1" applyBorder="1" applyAlignment="1">
      <alignment horizontal="right"/>
    </xf>
    <xf numFmtId="4" fontId="6" fillId="4" borderId="4" xfId="0" applyNumberFormat="1" applyFont="1" applyFill="1" applyBorder="1" applyAlignment="1">
      <alignment horizontal="right"/>
    </xf>
    <xf numFmtId="0" fontId="8" fillId="2" borderId="3" xfId="0" quotePrefix="1" applyNumberFormat="1" applyFont="1" applyFill="1" applyBorder="1" applyAlignment="1" applyProtection="1">
      <alignment horizontal="left" vertical="center" wrapText="1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4" fontId="3" fillId="0" borderId="4" xfId="0" applyNumberFormat="1" applyFont="1" applyFill="1" applyBorder="1" applyAlignment="1" applyProtection="1">
      <alignment horizontal="right" vertical="center" wrapText="1"/>
    </xf>
    <xf numFmtId="4" fontId="0" fillId="0" borderId="3" xfId="0" applyNumberFormat="1" applyBorder="1" applyAlignment="1">
      <alignment horizontal="right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wrapText="1"/>
    </xf>
    <xf numFmtId="0" fontId="13" fillId="0" borderId="0" xfId="0" applyNumberFormat="1" applyFont="1" applyFill="1" applyBorder="1" applyAlignment="1" applyProtection="1">
      <alignment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 applyProtection="1">
      <alignment horizontal="left" vertical="center" wrapText="1"/>
    </xf>
    <xf numFmtId="0" fontId="14" fillId="2" borderId="2" xfId="0" applyNumberFormat="1" applyFont="1" applyFill="1" applyBorder="1" applyAlignment="1" applyProtection="1">
      <alignment horizontal="left" vertical="center" wrapText="1"/>
    </xf>
    <xf numFmtId="0" fontId="14" fillId="2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2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zoomScaleNormal="100" workbookViewId="0">
      <selection activeCell="G15" sqref="G15"/>
    </sheetView>
  </sheetViews>
  <sheetFormatPr defaultRowHeight="15" x14ac:dyDescent="0.25"/>
  <cols>
    <col min="5" max="10" width="25.28515625" customWidth="1"/>
  </cols>
  <sheetData>
    <row r="1" spans="1:12" x14ac:dyDescent="0.25">
      <c r="A1" s="57" t="s">
        <v>104</v>
      </c>
    </row>
    <row r="2" spans="1:12" x14ac:dyDescent="0.25">
      <c r="A2" s="73" t="s">
        <v>97</v>
      </c>
    </row>
    <row r="3" spans="1:12" x14ac:dyDescent="0.25">
      <c r="A3" s="73" t="s">
        <v>105</v>
      </c>
    </row>
    <row r="4" spans="1:12" ht="15.75" customHeight="1" x14ac:dyDescent="0.25">
      <c r="A4" s="109" t="s">
        <v>124</v>
      </c>
      <c r="B4" s="109"/>
      <c r="C4" s="109"/>
      <c r="D4" s="109"/>
      <c r="E4" s="109"/>
      <c r="F4" s="109"/>
      <c r="G4" s="109"/>
      <c r="H4" s="109"/>
      <c r="I4" s="56"/>
      <c r="J4" s="56"/>
      <c r="K4" s="109"/>
      <c r="L4" s="109"/>
    </row>
    <row r="5" spans="1:12" ht="18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2" ht="15.75" customHeight="1" x14ac:dyDescent="0.25">
      <c r="A6" s="109" t="s">
        <v>18</v>
      </c>
      <c r="B6" s="109"/>
      <c r="C6" s="109"/>
      <c r="D6" s="109"/>
      <c r="E6" s="109"/>
      <c r="F6" s="109"/>
      <c r="G6" s="109"/>
      <c r="H6" s="109"/>
      <c r="I6" s="56"/>
      <c r="J6" s="56"/>
    </row>
    <row r="7" spans="1:12" ht="18" x14ac:dyDescent="0.25">
      <c r="A7" s="19"/>
      <c r="B7" s="19"/>
      <c r="C7" s="19"/>
      <c r="D7" s="19"/>
      <c r="E7" s="19"/>
      <c r="F7" s="19"/>
      <c r="G7" s="19"/>
      <c r="H7" s="19"/>
      <c r="I7" s="3"/>
      <c r="J7" s="3"/>
    </row>
    <row r="8" spans="1:12" ht="15.75" customHeight="1" x14ac:dyDescent="0.25">
      <c r="A8" s="109" t="s">
        <v>100</v>
      </c>
      <c r="B8" s="109"/>
      <c r="C8" s="109"/>
      <c r="D8" s="109"/>
      <c r="E8" s="109"/>
      <c r="F8" s="109"/>
      <c r="G8" s="109"/>
      <c r="H8" s="109"/>
      <c r="I8" s="55"/>
      <c r="J8" s="55"/>
    </row>
    <row r="9" spans="1:12" ht="15.75" x14ac:dyDescent="0.25">
      <c r="A9" s="54"/>
      <c r="B9" s="55"/>
      <c r="C9" s="55"/>
      <c r="D9" s="55"/>
      <c r="E9" s="55"/>
      <c r="F9" s="55"/>
      <c r="G9" s="55"/>
      <c r="H9" s="55"/>
      <c r="I9" s="55"/>
      <c r="J9" s="55"/>
    </row>
    <row r="10" spans="1:12" x14ac:dyDescent="0.25">
      <c r="A10" s="58" t="s">
        <v>125</v>
      </c>
    </row>
    <row r="11" spans="1:12" ht="25.5" customHeight="1" x14ac:dyDescent="0.25">
      <c r="A11" s="22"/>
      <c r="B11" s="23"/>
      <c r="C11" s="23"/>
      <c r="D11" s="24"/>
      <c r="E11" s="25"/>
      <c r="F11" s="1" t="s">
        <v>126</v>
      </c>
      <c r="G11" s="1" t="s">
        <v>98</v>
      </c>
      <c r="H11" s="1" t="s">
        <v>99</v>
      </c>
    </row>
    <row r="12" spans="1:12" x14ac:dyDescent="0.25">
      <c r="A12" s="119" t="s">
        <v>0</v>
      </c>
      <c r="B12" s="113"/>
      <c r="C12" s="113"/>
      <c r="D12" s="113"/>
      <c r="E12" s="120"/>
      <c r="F12" s="45">
        <f t="shared" ref="F12:H12" si="0">F13+F14</f>
        <v>1956492.45</v>
      </c>
      <c r="G12" s="45">
        <f t="shared" ref="G12:G18" si="1">H12-F12</f>
        <v>369117.82999999984</v>
      </c>
      <c r="H12" s="45">
        <f t="shared" si="0"/>
        <v>2325610.2799999998</v>
      </c>
    </row>
    <row r="13" spans="1:12" x14ac:dyDescent="0.25">
      <c r="A13" s="121" t="s">
        <v>29</v>
      </c>
      <c r="B13" s="122"/>
      <c r="C13" s="122"/>
      <c r="D13" s="122"/>
      <c r="E13" s="108"/>
      <c r="F13" s="50">
        <v>1956482.45</v>
      </c>
      <c r="G13" s="101">
        <f t="shared" si="1"/>
        <v>369117.82999999984</v>
      </c>
      <c r="H13" s="50">
        <v>2325600.2799999998</v>
      </c>
    </row>
    <row r="14" spans="1:12" x14ac:dyDescent="0.25">
      <c r="A14" s="123" t="s">
        <v>30</v>
      </c>
      <c r="B14" s="108"/>
      <c r="C14" s="108"/>
      <c r="D14" s="108"/>
      <c r="E14" s="108"/>
      <c r="F14" s="50">
        <v>10</v>
      </c>
      <c r="G14" s="101">
        <f t="shared" si="1"/>
        <v>0</v>
      </c>
      <c r="H14" s="50">
        <v>10</v>
      </c>
    </row>
    <row r="15" spans="1:12" x14ac:dyDescent="0.25">
      <c r="A15" s="26" t="s">
        <v>1</v>
      </c>
      <c r="B15" s="34"/>
      <c r="C15" s="34"/>
      <c r="D15" s="34"/>
      <c r="E15" s="34"/>
      <c r="F15" s="45">
        <f>SUM(F16:F17)</f>
        <v>2068543.65</v>
      </c>
      <c r="G15" s="78">
        <f t="shared" si="1"/>
        <v>365167.48</v>
      </c>
      <c r="H15" s="45">
        <f t="shared" ref="H15" si="2">H16+H17</f>
        <v>2433711.13</v>
      </c>
    </row>
    <row r="16" spans="1:12" x14ac:dyDescent="0.25">
      <c r="A16" s="124" t="s">
        <v>31</v>
      </c>
      <c r="B16" s="122"/>
      <c r="C16" s="122"/>
      <c r="D16" s="122"/>
      <c r="E16" s="122"/>
      <c r="F16" s="50">
        <v>2066513.65</v>
      </c>
      <c r="G16" s="101">
        <f t="shared" si="1"/>
        <v>365877.48</v>
      </c>
      <c r="H16" s="51">
        <v>2432391.13</v>
      </c>
    </row>
    <row r="17" spans="1:10" x14ac:dyDescent="0.25">
      <c r="A17" s="107" t="s">
        <v>32</v>
      </c>
      <c r="B17" s="108"/>
      <c r="C17" s="108"/>
      <c r="D17" s="108"/>
      <c r="E17" s="108"/>
      <c r="F17" s="52">
        <v>2030</v>
      </c>
      <c r="G17" s="101">
        <f t="shared" si="1"/>
        <v>-710</v>
      </c>
      <c r="H17" s="51">
        <v>1320</v>
      </c>
    </row>
    <row r="18" spans="1:10" x14ac:dyDescent="0.25">
      <c r="A18" s="112" t="s">
        <v>52</v>
      </c>
      <c r="B18" s="113"/>
      <c r="C18" s="113"/>
      <c r="D18" s="113"/>
      <c r="E18" s="113"/>
      <c r="F18" s="45">
        <f>F12-F15</f>
        <v>-112051.19999999995</v>
      </c>
      <c r="G18" s="78">
        <f t="shared" si="1"/>
        <v>3950.3499999998603</v>
      </c>
      <c r="H18" s="45">
        <f t="shared" ref="H18" si="3">H12-H15</f>
        <v>-108100.85000000009</v>
      </c>
    </row>
    <row r="19" spans="1:10" ht="18" x14ac:dyDescent="0.25">
      <c r="A19" s="19"/>
      <c r="B19" s="17"/>
      <c r="C19" s="17"/>
      <c r="D19" s="17"/>
      <c r="E19" s="17"/>
      <c r="F19" s="17"/>
      <c r="G19" s="17"/>
      <c r="H19" s="18"/>
      <c r="I19" s="18"/>
      <c r="J19" s="18"/>
    </row>
    <row r="20" spans="1:10" ht="15.75" customHeight="1" x14ac:dyDescent="0.25">
      <c r="A20" s="109" t="s">
        <v>24</v>
      </c>
      <c r="B20" s="109"/>
      <c r="C20" s="109"/>
      <c r="D20" s="109"/>
      <c r="E20" s="109"/>
      <c r="F20" s="109"/>
      <c r="G20" s="109"/>
      <c r="H20" s="109"/>
      <c r="I20" s="55"/>
      <c r="J20" s="55"/>
    </row>
    <row r="21" spans="1:10" ht="18" x14ac:dyDescent="0.25">
      <c r="A21" s="19"/>
      <c r="B21" s="17"/>
      <c r="C21" s="17"/>
      <c r="D21" s="17"/>
      <c r="E21" s="17"/>
      <c r="F21" s="17"/>
      <c r="G21" s="17"/>
      <c r="H21" s="18"/>
      <c r="I21" s="18"/>
      <c r="J21" s="18"/>
    </row>
    <row r="22" spans="1:10" ht="25.5" customHeight="1" x14ac:dyDescent="0.25">
      <c r="A22" s="22"/>
      <c r="B22" s="23"/>
      <c r="C22" s="23"/>
      <c r="D22" s="24"/>
      <c r="E22" s="25"/>
      <c r="F22" s="1" t="s">
        <v>126</v>
      </c>
      <c r="G22" s="1" t="s">
        <v>98</v>
      </c>
      <c r="H22" s="1" t="s">
        <v>99</v>
      </c>
    </row>
    <row r="23" spans="1:10" x14ac:dyDescent="0.25">
      <c r="A23" s="107" t="s">
        <v>33</v>
      </c>
      <c r="B23" s="108"/>
      <c r="C23" s="108"/>
      <c r="D23" s="108"/>
      <c r="E23" s="108"/>
      <c r="F23" s="52"/>
      <c r="G23" s="52"/>
      <c r="H23" s="51"/>
    </row>
    <row r="24" spans="1:10" x14ac:dyDescent="0.25">
      <c r="A24" s="107" t="s">
        <v>34</v>
      </c>
      <c r="B24" s="108"/>
      <c r="C24" s="108"/>
      <c r="D24" s="108"/>
      <c r="E24" s="108"/>
      <c r="F24" s="52"/>
      <c r="G24" s="52"/>
      <c r="H24" s="51"/>
    </row>
    <row r="25" spans="1:10" x14ac:dyDescent="0.25">
      <c r="A25" s="112" t="s">
        <v>2</v>
      </c>
      <c r="B25" s="113"/>
      <c r="C25" s="113"/>
      <c r="D25" s="113"/>
      <c r="E25" s="113"/>
      <c r="F25" s="45">
        <f t="shared" ref="F25:H25" si="4">F23-F24</f>
        <v>0</v>
      </c>
      <c r="G25" s="45">
        <f t="shared" si="4"/>
        <v>0</v>
      </c>
      <c r="H25" s="45">
        <f t="shared" si="4"/>
        <v>0</v>
      </c>
    </row>
    <row r="26" spans="1:10" x14ac:dyDescent="0.25">
      <c r="A26" s="112" t="s">
        <v>53</v>
      </c>
      <c r="B26" s="113"/>
      <c r="C26" s="113"/>
      <c r="D26" s="113"/>
      <c r="E26" s="113"/>
      <c r="F26" s="45">
        <f>F18+F25</f>
        <v>-112051.19999999995</v>
      </c>
      <c r="G26" s="45">
        <f>H26-F26</f>
        <v>3950.3499999998603</v>
      </c>
      <c r="H26" s="45">
        <f>H18+H25</f>
        <v>-108100.85000000009</v>
      </c>
    </row>
    <row r="27" spans="1:10" ht="18" x14ac:dyDescent="0.25">
      <c r="A27" s="16"/>
      <c r="B27" s="17"/>
      <c r="C27" s="17"/>
      <c r="D27" s="17"/>
      <c r="E27" s="17"/>
      <c r="F27" s="17"/>
      <c r="G27" s="17"/>
      <c r="H27" s="18"/>
      <c r="I27" s="18"/>
      <c r="J27" s="18"/>
    </row>
    <row r="28" spans="1:10" ht="15.75" customHeight="1" x14ac:dyDescent="0.25">
      <c r="A28" s="109" t="s">
        <v>54</v>
      </c>
      <c r="B28" s="109"/>
      <c r="C28" s="109"/>
      <c r="D28" s="109"/>
      <c r="E28" s="109"/>
      <c r="F28" s="109"/>
      <c r="G28" s="109"/>
      <c r="H28" s="109"/>
      <c r="I28" s="18"/>
      <c r="J28" s="18"/>
    </row>
    <row r="29" spans="1:10" ht="15.75" x14ac:dyDescent="0.25">
      <c r="A29" s="32"/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25.5" customHeight="1" x14ac:dyDescent="0.25">
      <c r="A30" s="22"/>
      <c r="B30" s="23"/>
      <c r="C30" s="23"/>
      <c r="D30" s="24"/>
      <c r="E30" s="25"/>
      <c r="F30" s="1" t="s">
        <v>126</v>
      </c>
      <c r="G30" s="1" t="s">
        <v>98</v>
      </c>
      <c r="H30" s="1" t="s">
        <v>99</v>
      </c>
    </row>
    <row r="31" spans="1:10" ht="15" customHeight="1" x14ac:dyDescent="0.25">
      <c r="A31" s="114" t="s">
        <v>55</v>
      </c>
      <c r="B31" s="115"/>
      <c r="C31" s="115"/>
      <c r="D31" s="115"/>
      <c r="E31" s="116"/>
      <c r="F31" s="63">
        <v>112051.2</v>
      </c>
      <c r="G31" s="63">
        <v>-3950.35</v>
      </c>
      <c r="H31" s="64">
        <v>108100.85</v>
      </c>
    </row>
    <row r="32" spans="1:10" ht="45" customHeight="1" x14ac:dyDescent="0.25">
      <c r="A32" s="112" t="s">
        <v>56</v>
      </c>
      <c r="B32" s="113"/>
      <c r="C32" s="113"/>
      <c r="D32" s="113"/>
      <c r="E32" s="113"/>
      <c r="F32" s="61">
        <v>0</v>
      </c>
      <c r="G32" s="61">
        <v>0</v>
      </c>
      <c r="H32" s="62">
        <v>0</v>
      </c>
    </row>
    <row r="33" spans="1:10" ht="45" customHeight="1" x14ac:dyDescent="0.25">
      <c r="A33" s="112" t="s">
        <v>57</v>
      </c>
      <c r="B33" s="113"/>
      <c r="C33" s="113"/>
      <c r="D33" s="113"/>
      <c r="E33" s="113"/>
      <c r="F33" s="61">
        <f>F26+F31-F32</f>
        <v>4.3655745685100555E-11</v>
      </c>
      <c r="G33" s="61">
        <f>G26+G31-G32</f>
        <v>-1.3960743672214448E-10</v>
      </c>
      <c r="H33" s="62">
        <f t="shared" ref="H33" si="5">H26+H31-H32</f>
        <v>-8.7311491370201111E-11</v>
      </c>
    </row>
    <row r="34" spans="1:10" ht="15.75" x14ac:dyDescent="0.25">
      <c r="A34" s="35"/>
      <c r="B34" s="36"/>
      <c r="C34" s="36"/>
      <c r="D34" s="36"/>
      <c r="E34" s="36"/>
      <c r="F34" s="36"/>
      <c r="G34" s="36"/>
      <c r="H34" s="36"/>
      <c r="I34" s="36"/>
      <c r="J34" s="36"/>
    </row>
    <row r="35" spans="1:10" ht="15.75" customHeight="1" x14ac:dyDescent="0.25">
      <c r="A35" s="109" t="s">
        <v>51</v>
      </c>
      <c r="B35" s="109"/>
      <c r="C35" s="109"/>
      <c r="D35" s="109"/>
      <c r="E35" s="109"/>
      <c r="F35" s="109"/>
      <c r="G35" s="109"/>
      <c r="H35" s="109"/>
      <c r="I35" s="36"/>
      <c r="J35" s="36"/>
    </row>
    <row r="36" spans="1:10" ht="18" x14ac:dyDescent="0.25">
      <c r="A36" s="37"/>
      <c r="B36" s="38"/>
      <c r="C36" s="38"/>
      <c r="D36" s="38"/>
      <c r="E36" s="38"/>
      <c r="F36" s="38"/>
      <c r="G36" s="38"/>
      <c r="H36" s="39"/>
      <c r="I36" s="39"/>
      <c r="J36" s="39"/>
    </row>
    <row r="37" spans="1:10" ht="25.5" customHeight="1" x14ac:dyDescent="0.25">
      <c r="A37" s="40"/>
      <c r="B37" s="41"/>
      <c r="C37" s="41"/>
      <c r="D37" s="42"/>
      <c r="E37" s="43"/>
      <c r="F37" s="1" t="s">
        <v>126</v>
      </c>
      <c r="G37" s="1" t="s">
        <v>98</v>
      </c>
      <c r="H37" s="1" t="s">
        <v>99</v>
      </c>
    </row>
    <row r="38" spans="1:10" ht="28.5" customHeight="1" x14ac:dyDescent="0.25">
      <c r="A38" s="114" t="s">
        <v>55</v>
      </c>
      <c r="B38" s="115"/>
      <c r="C38" s="115"/>
      <c r="D38" s="115"/>
      <c r="E38" s="116"/>
      <c r="F38" s="63">
        <v>112051.2</v>
      </c>
      <c r="G38" s="63">
        <f>H38-F38</f>
        <v>-3950.3499999999913</v>
      </c>
      <c r="H38" s="64">
        <v>108100.85</v>
      </c>
    </row>
    <row r="39" spans="1:10" ht="28.5" customHeight="1" x14ac:dyDescent="0.25">
      <c r="A39" s="114" t="s">
        <v>58</v>
      </c>
      <c r="B39" s="115"/>
      <c r="C39" s="115"/>
      <c r="D39" s="115"/>
      <c r="E39" s="116"/>
      <c r="F39" s="63">
        <v>112051.2</v>
      </c>
      <c r="G39" s="63">
        <f>H39-F39</f>
        <v>-3950.3499999999913</v>
      </c>
      <c r="H39" s="64">
        <v>108100.85</v>
      </c>
    </row>
    <row r="40" spans="1:10" ht="15" customHeight="1" x14ac:dyDescent="0.25">
      <c r="A40" s="114" t="s">
        <v>59</v>
      </c>
      <c r="B40" s="117"/>
      <c r="C40" s="117"/>
      <c r="D40" s="117"/>
      <c r="E40" s="118"/>
      <c r="F40" s="63">
        <v>0</v>
      </c>
      <c r="G40" s="63">
        <f>H40-F40</f>
        <v>0</v>
      </c>
      <c r="H40" s="64">
        <v>0</v>
      </c>
    </row>
    <row r="41" spans="1:10" ht="17.25" customHeight="1" x14ac:dyDescent="0.25">
      <c r="A41" s="112" t="s">
        <v>56</v>
      </c>
      <c r="B41" s="113"/>
      <c r="C41" s="113"/>
      <c r="D41" s="113"/>
      <c r="E41" s="113"/>
      <c r="F41" s="65">
        <f>F38-F39+F40</f>
        <v>0</v>
      </c>
      <c r="G41" s="65">
        <f>H41-F41</f>
        <v>0</v>
      </c>
      <c r="H41" s="66">
        <v>0</v>
      </c>
    </row>
    <row r="43" spans="1:10" ht="9" customHeight="1" x14ac:dyDescent="0.25">
      <c r="A43" s="110"/>
      <c r="B43" s="111"/>
      <c r="C43" s="111"/>
      <c r="D43" s="111"/>
      <c r="E43" s="111"/>
      <c r="F43" s="111"/>
      <c r="G43" s="111"/>
      <c r="H43" s="111"/>
      <c r="I43" s="111"/>
      <c r="J43" s="111"/>
    </row>
  </sheetData>
  <mergeCells count="25">
    <mergeCell ref="A18:E18"/>
    <mergeCell ref="A23:E23"/>
    <mergeCell ref="K4:L4"/>
    <mergeCell ref="A4:H4"/>
    <mergeCell ref="A12:E12"/>
    <mergeCell ref="A13:E13"/>
    <mergeCell ref="A14:E14"/>
    <mergeCell ref="A16:E16"/>
    <mergeCell ref="A17:E17"/>
    <mergeCell ref="A6:H6"/>
    <mergeCell ref="A8:H8"/>
    <mergeCell ref="A20:H20"/>
    <mergeCell ref="A24:E24"/>
    <mergeCell ref="A28:H28"/>
    <mergeCell ref="A43:J43"/>
    <mergeCell ref="A25:E25"/>
    <mergeCell ref="A26:E26"/>
    <mergeCell ref="A31:E31"/>
    <mergeCell ref="A32:E32"/>
    <mergeCell ref="A33:E33"/>
    <mergeCell ref="A38:E38"/>
    <mergeCell ref="A39:E39"/>
    <mergeCell ref="A40:E40"/>
    <mergeCell ref="A41:E41"/>
    <mergeCell ref="A35:H35"/>
  </mergeCells>
  <pageMargins left="0.7" right="0.7" top="0.75" bottom="0.75" header="0.3" footer="0.3"/>
  <pageSetup paperSize="9" scale="63" orientation="portrait" verticalDpi="300" r:id="rId1"/>
  <ignoredErrors>
    <ignoredError sqref="G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tabSelected="1" topLeftCell="A25" zoomScaleNormal="100" workbookViewId="0">
      <selection activeCell="E46" sqref="E4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10" x14ac:dyDescent="0.25">
      <c r="A1" s="57" t="s">
        <v>104</v>
      </c>
    </row>
    <row r="2" spans="1:10" x14ac:dyDescent="0.25">
      <c r="A2" t="s">
        <v>97</v>
      </c>
    </row>
    <row r="3" spans="1:10" x14ac:dyDescent="0.25">
      <c r="A3" t="s">
        <v>105</v>
      </c>
    </row>
    <row r="4" spans="1:10" ht="15.75" customHeight="1" x14ac:dyDescent="0.25">
      <c r="A4" s="109" t="s">
        <v>124</v>
      </c>
      <c r="B4" s="109"/>
      <c r="C4" s="109"/>
      <c r="D4" s="109"/>
      <c r="E4" s="109"/>
      <c r="F4" s="109"/>
      <c r="G4" s="59"/>
      <c r="H4" s="59"/>
      <c r="I4" s="56"/>
      <c r="J4" s="56"/>
    </row>
    <row r="5" spans="1:10" ht="18" customHeight="1" x14ac:dyDescent="0.25">
      <c r="A5" s="2"/>
      <c r="B5" s="2"/>
      <c r="C5" s="2"/>
      <c r="D5" s="2"/>
      <c r="E5" s="2"/>
      <c r="F5" s="2"/>
      <c r="G5" s="2"/>
      <c r="H5" s="2"/>
    </row>
    <row r="6" spans="1:10" ht="15.75" customHeight="1" x14ac:dyDescent="0.25">
      <c r="A6" s="109" t="s">
        <v>18</v>
      </c>
      <c r="B6" s="109"/>
      <c r="C6" s="109"/>
      <c r="D6" s="109"/>
      <c r="E6" s="109"/>
      <c r="F6" s="109"/>
      <c r="G6" s="19"/>
      <c r="H6" s="19"/>
    </row>
    <row r="7" spans="1:10" ht="18" x14ac:dyDescent="0.25">
      <c r="A7" s="2"/>
      <c r="B7" s="2"/>
      <c r="C7" s="2"/>
      <c r="D7" s="2"/>
      <c r="E7" s="2"/>
      <c r="F7" s="2"/>
      <c r="G7" s="3"/>
      <c r="H7" s="3"/>
    </row>
    <row r="8" spans="1:10" ht="18" customHeight="1" x14ac:dyDescent="0.25">
      <c r="A8" s="109" t="s">
        <v>4</v>
      </c>
      <c r="B8" s="109"/>
      <c r="C8" s="109"/>
      <c r="D8" s="109"/>
      <c r="E8" s="109"/>
      <c r="F8" s="109"/>
      <c r="G8" s="3"/>
      <c r="H8" s="3"/>
    </row>
    <row r="9" spans="1:10" ht="18" x14ac:dyDescent="0.25">
      <c r="A9" s="2"/>
      <c r="B9" s="2"/>
      <c r="C9" s="2"/>
      <c r="D9" s="2"/>
      <c r="E9" s="2"/>
      <c r="F9" s="2"/>
      <c r="G9" s="3"/>
      <c r="H9" s="3"/>
    </row>
    <row r="10" spans="1:10" ht="15.75" customHeight="1" x14ac:dyDescent="0.25">
      <c r="A10" s="109" t="s">
        <v>35</v>
      </c>
      <c r="B10" s="109"/>
      <c r="C10" s="109"/>
      <c r="D10" s="109"/>
      <c r="E10" s="109"/>
      <c r="F10" s="109"/>
      <c r="G10" s="3"/>
      <c r="H10" s="3"/>
    </row>
    <row r="11" spans="1:10" ht="18" x14ac:dyDescent="0.25">
      <c r="A11" s="2"/>
      <c r="B11" s="2"/>
      <c r="C11" s="2"/>
      <c r="D11" s="2"/>
      <c r="E11" s="2"/>
      <c r="F11" s="2"/>
      <c r="G11" s="3"/>
      <c r="H11" s="3"/>
    </row>
    <row r="12" spans="1:10" ht="25.5" customHeight="1" x14ac:dyDescent="0.25">
      <c r="A12" s="15" t="s">
        <v>5</v>
      </c>
      <c r="B12" s="14" t="s">
        <v>6</v>
      </c>
      <c r="C12" s="14" t="s">
        <v>3</v>
      </c>
      <c r="D12" s="15" t="s">
        <v>126</v>
      </c>
      <c r="E12" s="15" t="s">
        <v>98</v>
      </c>
      <c r="F12" s="15" t="s">
        <v>99</v>
      </c>
    </row>
    <row r="13" spans="1:10" x14ac:dyDescent="0.25">
      <c r="A13" s="28"/>
      <c r="B13" s="29"/>
      <c r="C13" s="27" t="s">
        <v>0</v>
      </c>
      <c r="D13" s="104">
        <f>D14+D19+D22</f>
        <v>2068543.65</v>
      </c>
      <c r="E13" s="104">
        <f t="shared" ref="E13" si="0">E14+E19+E22</f>
        <v>365167.48</v>
      </c>
      <c r="F13" s="104">
        <f>F14+F19+F22</f>
        <v>2433711.13</v>
      </c>
    </row>
    <row r="14" spans="1:10" ht="15.75" customHeight="1" x14ac:dyDescent="0.25">
      <c r="A14" s="6">
        <v>6</v>
      </c>
      <c r="B14" s="6"/>
      <c r="C14" s="6" t="s">
        <v>7</v>
      </c>
      <c r="D14" s="47">
        <f>SUM(D15:D18)</f>
        <v>1956482.45</v>
      </c>
      <c r="E14" s="47">
        <f t="shared" ref="E14" si="1">SUM(E15:E18)</f>
        <v>369117.82999999996</v>
      </c>
      <c r="F14" s="47">
        <f>SUM(F15:F18)</f>
        <v>2325600.2799999998</v>
      </c>
    </row>
    <row r="15" spans="1:10" ht="38.25" x14ac:dyDescent="0.25">
      <c r="A15" s="6"/>
      <c r="B15" s="11">
        <v>63</v>
      </c>
      <c r="C15" s="21" t="s">
        <v>60</v>
      </c>
      <c r="D15" s="81">
        <v>1815575.4</v>
      </c>
      <c r="E15" s="81">
        <f>F15-D15</f>
        <v>362064.39999999991</v>
      </c>
      <c r="F15" s="81">
        <v>2177639.7999999998</v>
      </c>
      <c r="G15" s="70"/>
    </row>
    <row r="16" spans="1:10" ht="51" x14ac:dyDescent="0.25">
      <c r="A16" s="6"/>
      <c r="B16" s="11">
        <v>65</v>
      </c>
      <c r="C16" s="21" t="s">
        <v>61</v>
      </c>
      <c r="D16" s="81">
        <v>20</v>
      </c>
      <c r="E16" s="81">
        <f t="shared" ref="E16:E21" si="2">F16-D16</f>
        <v>680</v>
      </c>
      <c r="F16" s="81">
        <v>700</v>
      </c>
    </row>
    <row r="17" spans="1:8" ht="38.25" x14ac:dyDescent="0.25">
      <c r="A17" s="6"/>
      <c r="B17" s="11">
        <v>66</v>
      </c>
      <c r="C17" s="21" t="s">
        <v>62</v>
      </c>
      <c r="D17" s="81">
        <v>6723</v>
      </c>
      <c r="E17" s="81">
        <f t="shared" si="2"/>
        <v>3210</v>
      </c>
      <c r="F17" s="81">
        <v>9933</v>
      </c>
    </row>
    <row r="18" spans="1:8" ht="38.25" x14ac:dyDescent="0.25">
      <c r="A18" s="7"/>
      <c r="B18" s="7">
        <v>67</v>
      </c>
      <c r="C18" s="11" t="s">
        <v>26</v>
      </c>
      <c r="D18" s="81">
        <v>134164.04999999999</v>
      </c>
      <c r="E18" s="81">
        <f t="shared" si="2"/>
        <v>3163.4300000000221</v>
      </c>
      <c r="F18" s="81">
        <v>137327.48000000001</v>
      </c>
    </row>
    <row r="19" spans="1:8" ht="25.5" x14ac:dyDescent="0.25">
      <c r="A19" s="9">
        <v>7</v>
      </c>
      <c r="B19" s="10"/>
      <c r="C19" s="20" t="s">
        <v>8</v>
      </c>
      <c r="D19" s="47">
        <f t="shared" ref="D19" si="3">D20+D21</f>
        <v>10</v>
      </c>
      <c r="E19" s="81">
        <f t="shared" si="2"/>
        <v>0</v>
      </c>
      <c r="F19" s="47">
        <f>F20+F21</f>
        <v>10</v>
      </c>
    </row>
    <row r="20" spans="1:8" ht="38.25" x14ac:dyDescent="0.25">
      <c r="A20" s="7"/>
      <c r="B20" s="11">
        <v>71</v>
      </c>
      <c r="C20" s="21" t="s">
        <v>65</v>
      </c>
      <c r="D20" s="80">
        <v>0</v>
      </c>
      <c r="E20" s="81">
        <f t="shared" si="2"/>
        <v>0</v>
      </c>
      <c r="F20" s="80">
        <v>0</v>
      </c>
    </row>
    <row r="21" spans="1:8" ht="38.25" x14ac:dyDescent="0.25">
      <c r="A21" s="11"/>
      <c r="B21" s="11">
        <v>72</v>
      </c>
      <c r="C21" s="21" t="s">
        <v>25</v>
      </c>
      <c r="D21" s="81">
        <v>10</v>
      </c>
      <c r="E21" s="81">
        <f t="shared" si="2"/>
        <v>0</v>
      </c>
      <c r="F21" s="49">
        <v>10</v>
      </c>
    </row>
    <row r="22" spans="1:8" ht="24.95" customHeight="1" x14ac:dyDescent="0.25">
      <c r="A22" s="9">
        <v>9</v>
      </c>
      <c r="B22" s="10"/>
      <c r="C22" s="6" t="s">
        <v>63</v>
      </c>
      <c r="D22" s="47">
        <f t="shared" ref="D22:E22" si="4">D23</f>
        <v>112051.2</v>
      </c>
      <c r="E22" s="47">
        <f t="shared" si="4"/>
        <v>-3950.3499999999913</v>
      </c>
      <c r="F22" s="47">
        <f>F23</f>
        <v>108100.85</v>
      </c>
    </row>
    <row r="23" spans="1:8" ht="24.95" customHeight="1" x14ac:dyDescent="0.25">
      <c r="A23" s="9"/>
      <c r="B23" s="10">
        <v>92</v>
      </c>
      <c r="C23" s="11" t="s">
        <v>64</v>
      </c>
      <c r="D23" s="80">
        <v>112051.2</v>
      </c>
      <c r="E23" s="80">
        <f>F23-D23</f>
        <v>-3950.3499999999913</v>
      </c>
      <c r="F23" s="80">
        <v>108100.85</v>
      </c>
    </row>
    <row r="25" spans="1:8" ht="15.75" customHeight="1" x14ac:dyDescent="0.25">
      <c r="A25" s="109" t="s">
        <v>36</v>
      </c>
      <c r="B25" s="109"/>
      <c r="C25" s="109"/>
      <c r="D25" s="109"/>
      <c r="E25" s="109"/>
      <c r="F25" s="109"/>
      <c r="G25" s="109"/>
      <c r="H25" s="109"/>
    </row>
    <row r="26" spans="1:8" ht="18" x14ac:dyDescent="0.25">
      <c r="A26" s="2"/>
      <c r="B26" s="2"/>
      <c r="C26" s="2"/>
      <c r="D26" s="2"/>
      <c r="E26" s="2"/>
      <c r="F26" s="2"/>
      <c r="G26" s="3"/>
      <c r="H26" s="3"/>
    </row>
    <row r="27" spans="1:8" ht="25.5" customHeight="1" x14ac:dyDescent="0.25">
      <c r="A27" s="15" t="s">
        <v>5</v>
      </c>
      <c r="B27" s="14" t="s">
        <v>6</v>
      </c>
      <c r="C27" s="14" t="s">
        <v>9</v>
      </c>
      <c r="D27" s="15" t="s">
        <v>126</v>
      </c>
      <c r="E27" s="15" t="s">
        <v>98</v>
      </c>
      <c r="F27" s="15" t="s">
        <v>99</v>
      </c>
    </row>
    <row r="28" spans="1:8" x14ac:dyDescent="0.25">
      <c r="A28" s="28"/>
      <c r="B28" s="29"/>
      <c r="C28" s="27" t="s">
        <v>1</v>
      </c>
      <c r="D28" s="104">
        <f>D29+D35</f>
        <v>2068543.65</v>
      </c>
      <c r="E28" s="104">
        <f>F28-D28</f>
        <v>365167.48</v>
      </c>
      <c r="F28" s="104">
        <f>F29+F35</f>
        <v>2433711.13</v>
      </c>
    </row>
    <row r="29" spans="1:8" ht="15.75" customHeight="1" x14ac:dyDescent="0.25">
      <c r="A29" s="6">
        <v>3</v>
      </c>
      <c r="B29" s="6"/>
      <c r="C29" s="6" t="s">
        <v>10</v>
      </c>
      <c r="D29" s="47">
        <f>SUM(D30:D34)</f>
        <v>2066513.65</v>
      </c>
      <c r="E29" s="104">
        <f t="shared" ref="E29:E36" si="5">F29-D29</f>
        <v>365877.48</v>
      </c>
      <c r="F29" s="47">
        <f>SUM(F30:F34)</f>
        <v>2432391.13</v>
      </c>
    </row>
    <row r="30" spans="1:8" ht="15.75" customHeight="1" x14ac:dyDescent="0.25">
      <c r="A30" s="6"/>
      <c r="B30" s="11">
        <v>31</v>
      </c>
      <c r="C30" s="11" t="s">
        <v>11</v>
      </c>
      <c r="D30" s="81">
        <v>1778110</v>
      </c>
      <c r="E30" s="105">
        <f t="shared" si="5"/>
        <v>278295.78000000003</v>
      </c>
      <c r="F30" s="81">
        <v>2056405.78</v>
      </c>
    </row>
    <row r="31" spans="1:8" x14ac:dyDescent="0.25">
      <c r="A31" s="7"/>
      <c r="B31" s="7">
        <v>32</v>
      </c>
      <c r="C31" s="7" t="s">
        <v>21</v>
      </c>
      <c r="D31" s="81">
        <v>277703.65000000002</v>
      </c>
      <c r="E31" s="105">
        <f t="shared" si="5"/>
        <v>56443.859999999986</v>
      </c>
      <c r="F31" s="81">
        <v>334147.51</v>
      </c>
    </row>
    <row r="32" spans="1:8" s="68" customFormat="1" x14ac:dyDescent="0.25">
      <c r="A32" s="69"/>
      <c r="B32" s="71">
        <v>34</v>
      </c>
      <c r="C32" s="71" t="s">
        <v>106</v>
      </c>
      <c r="D32" s="80">
        <v>0</v>
      </c>
      <c r="E32" s="105">
        <f t="shared" si="5"/>
        <v>0</v>
      </c>
      <c r="F32" s="80">
        <v>0</v>
      </c>
    </row>
    <row r="33" spans="1:8" s="68" customFormat="1" ht="38.25" x14ac:dyDescent="0.25">
      <c r="A33" s="69"/>
      <c r="B33" s="71">
        <v>37</v>
      </c>
      <c r="C33" s="72" t="s">
        <v>162</v>
      </c>
      <c r="D33" s="80">
        <v>9000</v>
      </c>
      <c r="E33" s="105">
        <f t="shared" si="5"/>
        <v>32837.839999999997</v>
      </c>
      <c r="F33" s="80">
        <v>41837.839999999997</v>
      </c>
    </row>
    <row r="34" spans="1:8" s="68" customFormat="1" x14ac:dyDescent="0.25">
      <c r="A34" s="69"/>
      <c r="B34" s="69">
        <v>38</v>
      </c>
      <c r="C34" s="69" t="s">
        <v>128</v>
      </c>
      <c r="D34" s="80">
        <v>1700</v>
      </c>
      <c r="E34" s="105">
        <f t="shared" si="5"/>
        <v>-1700</v>
      </c>
      <c r="F34" s="80">
        <v>0</v>
      </c>
    </row>
    <row r="35" spans="1:8" ht="25.5" x14ac:dyDescent="0.25">
      <c r="A35" s="9">
        <v>4</v>
      </c>
      <c r="B35" s="10"/>
      <c r="C35" s="20" t="s">
        <v>12</v>
      </c>
      <c r="D35" s="47">
        <f>SUM(D36:D36)</f>
        <v>2030</v>
      </c>
      <c r="E35" s="104">
        <f t="shared" si="5"/>
        <v>-710</v>
      </c>
      <c r="F35" s="47">
        <f>SUM(F36:F36)</f>
        <v>1320</v>
      </c>
    </row>
    <row r="36" spans="1:8" ht="38.25" x14ac:dyDescent="0.25">
      <c r="A36" s="7"/>
      <c r="B36" s="11">
        <v>42</v>
      </c>
      <c r="C36" s="21" t="s">
        <v>27</v>
      </c>
      <c r="D36" s="80">
        <v>2030</v>
      </c>
      <c r="E36" s="105">
        <f t="shared" si="5"/>
        <v>-710</v>
      </c>
      <c r="F36" s="80">
        <v>1320</v>
      </c>
    </row>
    <row r="38" spans="1:8" x14ac:dyDescent="0.25">
      <c r="D38" s="53"/>
      <c r="E38" s="53"/>
      <c r="F38" s="53"/>
      <c r="G38" s="53"/>
      <c r="H38" s="53"/>
    </row>
  </sheetData>
  <mergeCells count="6">
    <mergeCell ref="G25:H25"/>
    <mergeCell ref="A4:F4"/>
    <mergeCell ref="A6:F6"/>
    <mergeCell ref="A8:F8"/>
    <mergeCell ref="A10:F10"/>
    <mergeCell ref="A25:F25"/>
  </mergeCells>
  <pageMargins left="0.7" right="0.7" top="0.75" bottom="0.75" header="0.3" footer="0.3"/>
  <pageSetup paperSize="9" scale="74" orientation="portrait" verticalDpi="300" r:id="rId1"/>
  <ignoredErrors>
    <ignoredError sqref="E19:E2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9"/>
  <sheetViews>
    <sheetView zoomScaleNormal="100" workbookViewId="0">
      <selection activeCell="H39" sqref="H38:H39"/>
    </sheetView>
  </sheetViews>
  <sheetFormatPr defaultRowHeight="15" x14ac:dyDescent="0.25"/>
  <cols>
    <col min="1" max="1" width="28.140625" customWidth="1"/>
    <col min="2" max="2" width="20.140625" bestFit="1" customWidth="1"/>
    <col min="3" max="6" width="25.28515625" customWidth="1"/>
  </cols>
  <sheetData>
    <row r="1" spans="1:6" x14ac:dyDescent="0.25">
      <c r="A1" s="57" t="s">
        <v>104</v>
      </c>
    </row>
    <row r="2" spans="1:6" x14ac:dyDescent="0.25">
      <c r="A2" t="s">
        <v>97</v>
      </c>
    </row>
    <row r="3" spans="1:6" x14ac:dyDescent="0.25">
      <c r="A3" t="s">
        <v>105</v>
      </c>
    </row>
    <row r="4" spans="1:6" ht="34.5" customHeight="1" x14ac:dyDescent="0.25">
      <c r="A4" s="109" t="s">
        <v>124</v>
      </c>
      <c r="B4" s="109"/>
      <c r="C4" s="109"/>
      <c r="D4" s="109"/>
      <c r="E4" s="59"/>
      <c r="F4" s="59"/>
    </row>
    <row r="5" spans="1:6" ht="18" customHeight="1" x14ac:dyDescent="0.25">
      <c r="A5" s="19"/>
      <c r="B5" s="19"/>
      <c r="C5" s="19"/>
      <c r="D5" s="19"/>
      <c r="E5" s="19"/>
      <c r="F5" s="19"/>
    </row>
    <row r="6" spans="1:6" ht="15.75" customHeight="1" x14ac:dyDescent="0.25">
      <c r="A6" s="109" t="s">
        <v>18</v>
      </c>
      <c r="B6" s="109"/>
      <c r="C6" s="109"/>
      <c r="D6" s="109"/>
      <c r="E6" s="19"/>
      <c r="F6" s="19"/>
    </row>
    <row r="7" spans="1:6" ht="18" x14ac:dyDescent="0.25">
      <c r="B7" s="19"/>
      <c r="C7" s="19"/>
      <c r="D7" s="19"/>
      <c r="E7" s="3"/>
      <c r="F7" s="3"/>
    </row>
    <row r="8" spans="1:6" ht="18" customHeight="1" x14ac:dyDescent="0.25">
      <c r="A8" s="109" t="s">
        <v>4</v>
      </c>
      <c r="B8" s="109"/>
      <c r="C8" s="109"/>
      <c r="D8" s="109"/>
      <c r="E8" s="3"/>
      <c r="F8" s="3"/>
    </row>
    <row r="9" spans="1:6" ht="18" x14ac:dyDescent="0.25">
      <c r="A9" s="19"/>
      <c r="B9" s="19"/>
      <c r="C9" s="19"/>
      <c r="D9" s="19"/>
      <c r="E9" s="3"/>
      <c r="F9" s="3"/>
    </row>
    <row r="10" spans="1:6" ht="15.75" customHeight="1" x14ac:dyDescent="0.25">
      <c r="A10" s="109" t="s">
        <v>37</v>
      </c>
      <c r="B10" s="109"/>
      <c r="C10" s="109"/>
      <c r="D10" s="109"/>
      <c r="E10" s="3"/>
      <c r="F10" s="3"/>
    </row>
    <row r="11" spans="1:6" ht="18" x14ac:dyDescent="0.25">
      <c r="A11" s="19"/>
      <c r="B11" s="19"/>
      <c r="C11" s="19"/>
      <c r="D11" s="19"/>
      <c r="E11" s="3"/>
      <c r="F11" s="3"/>
    </row>
    <row r="12" spans="1:6" ht="25.5" customHeight="1" x14ac:dyDescent="0.25">
      <c r="A12" s="15" t="s">
        <v>39</v>
      </c>
      <c r="B12" s="15" t="s">
        <v>126</v>
      </c>
      <c r="C12" s="15" t="s">
        <v>98</v>
      </c>
      <c r="D12" s="15" t="s">
        <v>99</v>
      </c>
    </row>
    <row r="13" spans="1:6" x14ac:dyDescent="0.25">
      <c r="A13" s="30" t="s">
        <v>0</v>
      </c>
      <c r="B13" s="104">
        <f>B14+B16+B20+B25+B27</f>
        <v>2068543.6500000001</v>
      </c>
      <c r="C13" s="104">
        <f>D13-B13</f>
        <v>365167.47999999975</v>
      </c>
      <c r="D13" s="104">
        <f>D14+D16+D20+D25+D27</f>
        <v>2433711.13</v>
      </c>
    </row>
    <row r="14" spans="1:6" x14ac:dyDescent="0.25">
      <c r="A14" s="6" t="s">
        <v>43</v>
      </c>
      <c r="B14" s="80">
        <f>B15</f>
        <v>210</v>
      </c>
      <c r="C14" s="105">
        <f t="shared" ref="C14:C28" si="0">D14-B14</f>
        <v>2690</v>
      </c>
      <c r="D14" s="80">
        <f t="shared" ref="D14" si="1">D15</f>
        <v>2900</v>
      </c>
    </row>
    <row r="15" spans="1:6" s="44" customFormat="1" x14ac:dyDescent="0.25">
      <c r="A15" s="8" t="s">
        <v>66</v>
      </c>
      <c r="B15" s="79">
        <v>210</v>
      </c>
      <c r="C15" s="105">
        <f t="shared" si="0"/>
        <v>2690</v>
      </c>
      <c r="D15" s="79">
        <v>2900</v>
      </c>
    </row>
    <row r="16" spans="1:6" ht="25.5" x14ac:dyDescent="0.25">
      <c r="A16" s="6" t="s">
        <v>67</v>
      </c>
      <c r="B16" s="80">
        <f>B17+B18+B19</f>
        <v>246235.25</v>
      </c>
      <c r="C16" s="105">
        <f t="shared" si="0"/>
        <v>-106.9199999999837</v>
      </c>
      <c r="D16" s="80">
        <f t="shared" ref="D16" si="2">D17+D18+D19</f>
        <v>246128.33000000002</v>
      </c>
    </row>
    <row r="17" spans="1:6" s="44" customFormat="1" ht="25.5" x14ac:dyDescent="0.25">
      <c r="A17" s="12" t="s">
        <v>68</v>
      </c>
      <c r="B17" s="79">
        <v>20</v>
      </c>
      <c r="C17" s="105">
        <f t="shared" si="0"/>
        <v>680</v>
      </c>
      <c r="D17" s="79">
        <v>700</v>
      </c>
    </row>
    <row r="18" spans="1:6" s="44" customFormat="1" x14ac:dyDescent="0.25">
      <c r="A18" s="12" t="s">
        <v>69</v>
      </c>
      <c r="B18" s="79">
        <v>112051.2</v>
      </c>
      <c r="C18" s="105">
        <f t="shared" si="0"/>
        <v>-3950.3499999999913</v>
      </c>
      <c r="D18" s="79">
        <v>108100.85</v>
      </c>
    </row>
    <row r="19" spans="1:6" s="44" customFormat="1" ht="25.5" x14ac:dyDescent="0.25">
      <c r="A19" s="12" t="s">
        <v>70</v>
      </c>
      <c r="B19" s="79">
        <v>134164.04999999999</v>
      </c>
      <c r="C19" s="105">
        <f t="shared" si="0"/>
        <v>3163.4300000000221</v>
      </c>
      <c r="D19" s="79">
        <v>137327.48000000001</v>
      </c>
    </row>
    <row r="20" spans="1:6" x14ac:dyDescent="0.25">
      <c r="A20" s="6" t="s">
        <v>40</v>
      </c>
      <c r="B20" s="80">
        <f>SUM(B22:B24)</f>
        <v>1816078.4000000001</v>
      </c>
      <c r="C20" s="105">
        <f t="shared" si="0"/>
        <v>362044.39999999967</v>
      </c>
      <c r="D20" s="80">
        <f>SUM(D21:D24)</f>
        <v>2178122.7999999998</v>
      </c>
    </row>
    <row r="21" spans="1:6" s="73" customFormat="1" x14ac:dyDescent="0.25">
      <c r="A21" s="103" t="s">
        <v>161</v>
      </c>
      <c r="B21" s="80"/>
      <c r="C21" s="105"/>
      <c r="D21" s="80">
        <v>111792.8</v>
      </c>
    </row>
    <row r="22" spans="1:6" s="44" customFormat="1" x14ac:dyDescent="0.25">
      <c r="A22" s="74" t="s">
        <v>71</v>
      </c>
      <c r="B22" s="79">
        <v>1795834.8</v>
      </c>
      <c r="C22" s="105">
        <f t="shared" si="0"/>
        <v>270495.19999999995</v>
      </c>
      <c r="D22" s="79">
        <v>2066330</v>
      </c>
    </row>
    <row r="23" spans="1:6" s="76" customFormat="1" x14ac:dyDescent="0.25">
      <c r="A23" s="74" t="s">
        <v>130</v>
      </c>
      <c r="B23" s="79">
        <v>20243.599999999999</v>
      </c>
      <c r="C23" s="105">
        <f t="shared" si="0"/>
        <v>-20243.599999999999</v>
      </c>
      <c r="D23" s="79">
        <v>0</v>
      </c>
    </row>
    <row r="24" spans="1:6" s="76" customFormat="1" x14ac:dyDescent="0.25">
      <c r="A24" s="74" t="s">
        <v>131</v>
      </c>
      <c r="B24" s="79">
        <v>0</v>
      </c>
      <c r="C24" s="105">
        <f t="shared" si="0"/>
        <v>0</v>
      </c>
      <c r="D24" s="79">
        <v>0</v>
      </c>
    </row>
    <row r="25" spans="1:6" s="44" customFormat="1" x14ac:dyDescent="0.25">
      <c r="A25" s="6" t="s">
        <v>103</v>
      </c>
      <c r="B25" s="80">
        <f>B26</f>
        <v>6010</v>
      </c>
      <c r="C25" s="105">
        <f t="shared" si="0"/>
        <v>540</v>
      </c>
      <c r="D25" s="80">
        <f>D26</f>
        <v>6550</v>
      </c>
    </row>
    <row r="26" spans="1:6" s="44" customFormat="1" x14ac:dyDescent="0.25">
      <c r="A26" s="8" t="s">
        <v>102</v>
      </c>
      <c r="B26" s="79">
        <v>6010</v>
      </c>
      <c r="C26" s="105">
        <f t="shared" si="0"/>
        <v>540</v>
      </c>
      <c r="D26" s="80">
        <v>6550</v>
      </c>
    </row>
    <row r="27" spans="1:6" s="76" customFormat="1" ht="38.25" x14ac:dyDescent="0.25">
      <c r="A27" s="67" t="s">
        <v>107</v>
      </c>
      <c r="B27" s="106">
        <f>SUM(B28)</f>
        <v>10</v>
      </c>
      <c r="C27" s="105">
        <f t="shared" si="0"/>
        <v>0</v>
      </c>
      <c r="D27" s="106">
        <f>SUM(D28)</f>
        <v>10</v>
      </c>
      <c r="E27" s="73"/>
    </row>
    <row r="28" spans="1:6" s="76" customFormat="1" ht="38.25" x14ac:dyDescent="0.25">
      <c r="A28" s="75" t="s">
        <v>108</v>
      </c>
      <c r="B28" s="106">
        <v>10</v>
      </c>
      <c r="C28" s="105">
        <f t="shared" si="0"/>
        <v>0</v>
      </c>
      <c r="D28" s="106">
        <v>10</v>
      </c>
      <c r="E28" s="73"/>
    </row>
    <row r="29" spans="1:6" s="76" customFormat="1" x14ac:dyDescent="0.25">
      <c r="A29" s="73"/>
      <c r="B29" s="73"/>
      <c r="C29" s="73"/>
      <c r="D29" s="73"/>
      <c r="E29" s="73"/>
    </row>
    <row r="30" spans="1:6" x14ac:dyDescent="0.25">
      <c r="A30" s="73"/>
      <c r="B30" s="73"/>
      <c r="C30" s="73"/>
      <c r="D30" s="73"/>
      <c r="E30" s="73"/>
    </row>
    <row r="31" spans="1:6" s="73" customFormat="1" ht="15.75" customHeight="1" x14ac:dyDescent="0.25">
      <c r="A31" s="109" t="s">
        <v>38</v>
      </c>
      <c r="B31" s="109"/>
      <c r="C31" s="109"/>
      <c r="D31" s="109"/>
    </row>
    <row r="32" spans="1:6" ht="18" x14ac:dyDescent="0.25">
      <c r="A32" s="19"/>
      <c r="B32" s="19"/>
      <c r="C32" s="19"/>
      <c r="D32" s="19"/>
      <c r="E32" s="3"/>
      <c r="F32" s="3"/>
    </row>
    <row r="33" spans="1:4" ht="25.5" customHeight="1" x14ac:dyDescent="0.25">
      <c r="A33" s="15" t="s">
        <v>39</v>
      </c>
      <c r="B33" s="15" t="s">
        <v>126</v>
      </c>
      <c r="C33" s="15" t="s">
        <v>98</v>
      </c>
      <c r="D33" s="15" t="s">
        <v>99</v>
      </c>
    </row>
    <row r="34" spans="1:4" x14ac:dyDescent="0.25">
      <c r="A34" s="30" t="s">
        <v>1</v>
      </c>
      <c r="B34" s="104">
        <f>B35+B48+B37+B41+B46</f>
        <v>2068543.6500000001</v>
      </c>
      <c r="C34" s="104">
        <f>D34-B34</f>
        <v>365167.47999999975</v>
      </c>
      <c r="D34" s="104">
        <f>D35+D37+D41+D46+D48</f>
        <v>2433711.13</v>
      </c>
    </row>
    <row r="35" spans="1:4" x14ac:dyDescent="0.25">
      <c r="A35" s="6" t="s">
        <v>43</v>
      </c>
      <c r="B35" s="80">
        <f t="shared" ref="B35" si="3">B36</f>
        <v>210</v>
      </c>
      <c r="C35" s="105">
        <f t="shared" ref="C35:C49" si="4">D35-B35</f>
        <v>2690</v>
      </c>
      <c r="D35" s="80">
        <f>D36</f>
        <v>2900</v>
      </c>
    </row>
    <row r="36" spans="1:4" s="44" customFormat="1" x14ac:dyDescent="0.25">
      <c r="A36" s="8" t="s">
        <v>66</v>
      </c>
      <c r="B36" s="79">
        <v>210</v>
      </c>
      <c r="C36" s="105">
        <f t="shared" si="4"/>
        <v>2690</v>
      </c>
      <c r="D36" s="79">
        <v>2900</v>
      </c>
    </row>
    <row r="37" spans="1:4" ht="25.5" x14ac:dyDescent="0.25">
      <c r="A37" s="6" t="s">
        <v>67</v>
      </c>
      <c r="B37" s="80">
        <f>B38+B39+B40</f>
        <v>246235.25</v>
      </c>
      <c r="C37" s="105">
        <f t="shared" si="4"/>
        <v>-106.9199999999837</v>
      </c>
      <c r="D37" s="80">
        <f>D38+D39+D40</f>
        <v>246128.33000000002</v>
      </c>
    </row>
    <row r="38" spans="1:4" s="44" customFormat="1" ht="25.5" x14ac:dyDescent="0.25">
      <c r="A38" s="12" t="s">
        <v>68</v>
      </c>
      <c r="B38" s="79">
        <v>20</v>
      </c>
      <c r="C38" s="105">
        <f t="shared" si="4"/>
        <v>680</v>
      </c>
      <c r="D38" s="79">
        <v>700</v>
      </c>
    </row>
    <row r="39" spans="1:4" s="44" customFormat="1" x14ac:dyDescent="0.25">
      <c r="A39" s="12" t="s">
        <v>69</v>
      </c>
      <c r="B39" s="79">
        <v>112051.2</v>
      </c>
      <c r="C39" s="105">
        <f t="shared" si="4"/>
        <v>-3950.3499999999913</v>
      </c>
      <c r="D39" s="79">
        <v>108100.85</v>
      </c>
    </row>
    <row r="40" spans="1:4" s="44" customFormat="1" ht="25.5" x14ac:dyDescent="0.25">
      <c r="A40" s="12" t="s">
        <v>70</v>
      </c>
      <c r="B40" s="79">
        <v>134164.04999999999</v>
      </c>
      <c r="C40" s="105">
        <f t="shared" si="4"/>
        <v>3163.4300000000221</v>
      </c>
      <c r="D40" s="79">
        <v>137327.48000000001</v>
      </c>
    </row>
    <row r="41" spans="1:4" x14ac:dyDescent="0.25">
      <c r="A41" s="6" t="s">
        <v>40</v>
      </c>
      <c r="B41" s="80">
        <f>B43+B44</f>
        <v>1816078.4000000001</v>
      </c>
      <c r="C41" s="105">
        <f t="shared" si="4"/>
        <v>362044.39999999967</v>
      </c>
      <c r="D41" s="80">
        <f>SUM(D42:D45)</f>
        <v>2178122.7999999998</v>
      </c>
    </row>
    <row r="42" spans="1:4" s="73" customFormat="1" x14ac:dyDescent="0.25">
      <c r="A42" s="74" t="s">
        <v>161</v>
      </c>
      <c r="B42" s="80">
        <v>0</v>
      </c>
      <c r="C42" s="105">
        <f t="shared" si="4"/>
        <v>111792.8</v>
      </c>
      <c r="D42" s="80">
        <v>111792.8</v>
      </c>
    </row>
    <row r="43" spans="1:4" s="44" customFormat="1" x14ac:dyDescent="0.25">
      <c r="A43" s="8" t="s">
        <v>71</v>
      </c>
      <c r="B43" s="79">
        <v>1795834.8</v>
      </c>
      <c r="C43" s="105">
        <f t="shared" si="4"/>
        <v>270495.19999999995</v>
      </c>
      <c r="D43" s="79">
        <v>2066330</v>
      </c>
    </row>
    <row r="44" spans="1:4" s="76" customFormat="1" x14ac:dyDescent="0.25">
      <c r="A44" s="74" t="s">
        <v>129</v>
      </c>
      <c r="B44" s="79">
        <v>20243.599999999999</v>
      </c>
      <c r="C44" s="105">
        <f t="shared" si="4"/>
        <v>-20243.599999999999</v>
      </c>
      <c r="D44" s="79">
        <v>0</v>
      </c>
    </row>
    <row r="45" spans="1:4" s="76" customFormat="1" x14ac:dyDescent="0.25">
      <c r="A45" s="74" t="s">
        <v>109</v>
      </c>
      <c r="B45" s="79">
        <v>0</v>
      </c>
      <c r="C45" s="105">
        <f t="shared" si="4"/>
        <v>0</v>
      </c>
      <c r="D45" s="79">
        <v>0</v>
      </c>
    </row>
    <row r="46" spans="1:4" s="44" customFormat="1" x14ac:dyDescent="0.25">
      <c r="A46" s="6" t="s">
        <v>103</v>
      </c>
      <c r="B46" s="80">
        <f t="shared" ref="B46" si="5">B47</f>
        <v>6010</v>
      </c>
      <c r="C46" s="105">
        <f t="shared" si="4"/>
        <v>540</v>
      </c>
      <c r="D46" s="80">
        <f>SUM(D47)</f>
        <v>6550</v>
      </c>
    </row>
    <row r="47" spans="1:4" x14ac:dyDescent="0.25">
      <c r="A47" s="8" t="s">
        <v>102</v>
      </c>
      <c r="B47" s="79">
        <v>6010</v>
      </c>
      <c r="C47" s="105">
        <f t="shared" si="4"/>
        <v>540</v>
      </c>
      <c r="D47" s="80">
        <v>6550</v>
      </c>
    </row>
    <row r="48" spans="1:4" ht="38.25" x14ac:dyDescent="0.25">
      <c r="A48" s="67" t="s">
        <v>107</v>
      </c>
      <c r="B48" s="80">
        <f>SUM(B49)</f>
        <v>10</v>
      </c>
      <c r="C48" s="105">
        <f t="shared" si="4"/>
        <v>0</v>
      </c>
      <c r="D48" s="80">
        <f>SUM(D49)</f>
        <v>10</v>
      </c>
    </row>
    <row r="49" spans="1:4" ht="38.25" x14ac:dyDescent="0.25">
      <c r="A49" s="75" t="s">
        <v>108</v>
      </c>
      <c r="B49" s="80">
        <v>10</v>
      </c>
      <c r="C49" s="105">
        <f t="shared" si="4"/>
        <v>0</v>
      </c>
      <c r="D49" s="80">
        <v>10</v>
      </c>
    </row>
  </sheetData>
  <mergeCells count="5">
    <mergeCell ref="A4:D4"/>
    <mergeCell ref="A6:D6"/>
    <mergeCell ref="A8:D8"/>
    <mergeCell ref="A10:D10"/>
    <mergeCell ref="A31:D31"/>
  </mergeCells>
  <pageMargins left="0.7" right="0.7" top="0.75" bottom="0.75" header="0.3" footer="0.3"/>
  <pageSetup paperSize="9" scale="91" fitToHeight="0" orientation="portrait" verticalDpi="300" r:id="rId1"/>
  <ignoredErrors>
    <ignoredError sqref="D25 B4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5"/>
  <sheetViews>
    <sheetView zoomScaleNormal="100" workbookViewId="0">
      <selection activeCell="D16" sqref="D16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x14ac:dyDescent="0.25">
      <c r="A1" s="57" t="s">
        <v>104</v>
      </c>
    </row>
    <row r="2" spans="1:6" x14ac:dyDescent="0.25">
      <c r="A2" t="s">
        <v>97</v>
      </c>
    </row>
    <row r="3" spans="1:6" x14ac:dyDescent="0.25">
      <c r="A3" t="s">
        <v>105</v>
      </c>
    </row>
    <row r="4" spans="1:6" ht="15.75" x14ac:dyDescent="0.25">
      <c r="A4" s="109" t="s">
        <v>127</v>
      </c>
      <c r="B4" s="109"/>
      <c r="C4" s="109"/>
      <c r="D4" s="109"/>
      <c r="E4" s="59"/>
      <c r="F4" s="59"/>
    </row>
    <row r="5" spans="1:6" ht="18" customHeight="1" x14ac:dyDescent="0.25">
      <c r="A5" s="2"/>
      <c r="B5" s="2"/>
      <c r="C5" s="2"/>
      <c r="D5" s="2"/>
      <c r="E5" s="2"/>
      <c r="F5" s="2"/>
    </row>
    <row r="6" spans="1:6" ht="18" x14ac:dyDescent="0.25">
      <c r="A6" s="109" t="s">
        <v>18</v>
      </c>
      <c r="B6" s="109"/>
      <c r="C6" s="109"/>
      <c r="D6" s="109"/>
      <c r="E6" s="19"/>
      <c r="F6" s="19"/>
    </row>
    <row r="7" spans="1:6" ht="18" x14ac:dyDescent="0.25">
      <c r="A7" s="2"/>
      <c r="B7" s="2"/>
      <c r="C7" s="2"/>
      <c r="D7" s="2"/>
      <c r="E7" s="19"/>
      <c r="F7" s="19"/>
    </row>
    <row r="8" spans="1:6" ht="18" customHeight="1" x14ac:dyDescent="0.25">
      <c r="A8" s="109" t="s">
        <v>4</v>
      </c>
      <c r="B8" s="109"/>
      <c r="C8" s="109"/>
      <c r="D8" s="109"/>
      <c r="E8" s="19"/>
      <c r="F8" s="19"/>
    </row>
    <row r="9" spans="1:6" ht="18" x14ac:dyDescent="0.25">
      <c r="A9" s="2"/>
      <c r="B9" s="2"/>
      <c r="C9" s="2"/>
      <c r="D9" s="2"/>
      <c r="E9" s="3"/>
      <c r="F9" s="3"/>
    </row>
    <row r="10" spans="1:6" ht="15.75" customHeight="1" x14ac:dyDescent="0.25">
      <c r="A10" s="109" t="s">
        <v>13</v>
      </c>
      <c r="B10" s="109"/>
      <c r="C10" s="109"/>
      <c r="D10" s="109"/>
      <c r="E10" s="3"/>
      <c r="F10" s="3"/>
    </row>
    <row r="11" spans="1:6" ht="18" x14ac:dyDescent="0.25">
      <c r="A11" s="2"/>
      <c r="B11" s="2"/>
      <c r="C11" s="2"/>
      <c r="D11" s="2"/>
      <c r="E11" s="3"/>
      <c r="F11" s="3"/>
    </row>
    <row r="12" spans="1:6" ht="25.5" customHeight="1" x14ac:dyDescent="0.25">
      <c r="A12" s="15" t="s">
        <v>39</v>
      </c>
      <c r="B12" s="15" t="s">
        <v>126</v>
      </c>
      <c r="C12" s="15" t="s">
        <v>98</v>
      </c>
      <c r="D12" s="15" t="s">
        <v>99</v>
      </c>
    </row>
    <row r="13" spans="1:6" ht="15.75" customHeight="1" x14ac:dyDescent="0.25">
      <c r="A13" s="6" t="s">
        <v>14</v>
      </c>
      <c r="B13" s="47">
        <f t="shared" ref="B13:D13" si="0">B14</f>
        <v>2068543.65</v>
      </c>
      <c r="C13" s="47">
        <f t="shared" si="0"/>
        <v>365167.48</v>
      </c>
      <c r="D13" s="47">
        <f t="shared" si="0"/>
        <v>2433711.13</v>
      </c>
    </row>
    <row r="14" spans="1:6" x14ac:dyDescent="0.25">
      <c r="A14" s="6" t="s">
        <v>72</v>
      </c>
      <c r="B14" s="47">
        <f t="shared" ref="B14:D14" si="1">B15</f>
        <v>2068543.65</v>
      </c>
      <c r="C14" s="47">
        <f t="shared" si="1"/>
        <v>365167.48</v>
      </c>
      <c r="D14" s="47">
        <f t="shared" si="1"/>
        <v>2433711.13</v>
      </c>
    </row>
    <row r="15" spans="1:6" s="44" customFormat="1" x14ac:dyDescent="0.25">
      <c r="A15" s="13" t="s">
        <v>73</v>
      </c>
      <c r="B15" s="46">
        <v>2068543.65</v>
      </c>
      <c r="C15" s="46">
        <f>D15-B15</f>
        <v>365167.48</v>
      </c>
      <c r="D15" s="48">
        <v>2433711.13</v>
      </c>
    </row>
  </sheetData>
  <mergeCells count="4">
    <mergeCell ref="A4:D4"/>
    <mergeCell ref="A6:D6"/>
    <mergeCell ref="A8:D8"/>
    <mergeCell ref="A10:D10"/>
  </mergeCells>
  <pageMargins left="0.7" right="0.7" top="0.75" bottom="0.75" header="0.3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zoomScaleNormal="100" workbookViewId="0">
      <selection activeCell="G32" sqref="G3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x14ac:dyDescent="0.25">
      <c r="A1" s="57" t="s">
        <v>104</v>
      </c>
    </row>
    <row r="2" spans="1:8" x14ac:dyDescent="0.25">
      <c r="A2" t="s">
        <v>97</v>
      </c>
    </row>
    <row r="3" spans="1:8" x14ac:dyDescent="0.25">
      <c r="A3" t="s">
        <v>105</v>
      </c>
    </row>
    <row r="4" spans="1:8" ht="15.75" x14ac:dyDescent="0.25">
      <c r="A4" s="125" t="s">
        <v>124</v>
      </c>
      <c r="B4" s="125"/>
      <c r="C4" s="125"/>
      <c r="D4" s="125"/>
      <c r="E4" s="125"/>
      <c r="F4" s="125"/>
      <c r="G4" s="59"/>
      <c r="H4" s="59"/>
    </row>
    <row r="5" spans="1:8" ht="18" customHeight="1" x14ac:dyDescent="0.25">
      <c r="A5" s="2"/>
      <c r="B5" s="2"/>
      <c r="C5" s="2"/>
      <c r="D5" s="2"/>
      <c r="E5" s="2"/>
      <c r="F5" s="2"/>
      <c r="G5" s="2"/>
      <c r="H5" s="2"/>
    </row>
    <row r="6" spans="1:8" ht="15.75" customHeight="1" x14ac:dyDescent="0.25">
      <c r="A6" s="125" t="s">
        <v>18</v>
      </c>
      <c r="B6" s="125"/>
      <c r="C6" s="125"/>
      <c r="D6" s="125"/>
      <c r="E6" s="125"/>
      <c r="F6" s="125"/>
      <c r="G6" s="19"/>
      <c r="H6" s="19"/>
    </row>
    <row r="7" spans="1:8" ht="18" x14ac:dyDescent="0.25">
      <c r="A7" s="2"/>
      <c r="B7" s="2"/>
      <c r="C7" s="2"/>
      <c r="D7" s="2"/>
      <c r="E7" s="2"/>
      <c r="F7" s="2"/>
      <c r="G7" s="3"/>
      <c r="H7" s="3"/>
    </row>
    <row r="8" spans="1:8" ht="18" customHeight="1" x14ac:dyDescent="0.25">
      <c r="A8" s="125" t="s">
        <v>45</v>
      </c>
      <c r="B8" s="125"/>
      <c r="C8" s="125"/>
      <c r="D8" s="125"/>
      <c r="E8" s="125"/>
      <c r="F8" s="125"/>
      <c r="G8" s="3"/>
      <c r="H8" s="3"/>
    </row>
    <row r="9" spans="1:8" ht="18" x14ac:dyDescent="0.25">
      <c r="A9" s="2"/>
      <c r="B9" s="2"/>
      <c r="C9" s="2"/>
      <c r="D9" s="2"/>
      <c r="E9" s="2"/>
      <c r="F9" s="2"/>
      <c r="G9" s="3"/>
      <c r="H9" s="3"/>
    </row>
    <row r="10" spans="1:8" ht="25.5" customHeight="1" x14ac:dyDescent="0.25">
      <c r="A10" s="15" t="s">
        <v>5</v>
      </c>
      <c r="B10" s="14" t="s">
        <v>6</v>
      </c>
      <c r="C10" s="14" t="s">
        <v>28</v>
      </c>
      <c r="D10" s="15" t="s">
        <v>126</v>
      </c>
      <c r="E10" s="15" t="s">
        <v>98</v>
      </c>
      <c r="F10" s="15" t="s">
        <v>99</v>
      </c>
      <c r="G10" s="3"/>
      <c r="H10" s="3"/>
    </row>
    <row r="11" spans="1:8" x14ac:dyDescent="0.25">
      <c r="A11" s="28"/>
      <c r="B11" s="29"/>
      <c r="C11" s="27" t="s">
        <v>47</v>
      </c>
      <c r="D11" s="28"/>
      <c r="E11" s="28"/>
      <c r="F11" s="28"/>
      <c r="G11" s="3"/>
      <c r="H11" s="3"/>
    </row>
    <row r="12" spans="1:8" ht="25.5" x14ac:dyDescent="0.25">
      <c r="A12" s="6">
        <v>8</v>
      </c>
      <c r="B12" s="6"/>
      <c r="C12" s="6" t="s">
        <v>15</v>
      </c>
      <c r="D12" s="4"/>
      <c r="E12" s="4"/>
      <c r="F12" s="4"/>
      <c r="G12" s="3"/>
      <c r="H12" s="3"/>
    </row>
    <row r="13" spans="1:8" x14ac:dyDescent="0.25">
      <c r="A13" s="6"/>
      <c r="B13" s="11">
        <v>84</v>
      </c>
      <c r="C13" s="11" t="s">
        <v>22</v>
      </c>
      <c r="D13" s="4"/>
      <c r="E13" s="4"/>
      <c r="F13" s="4"/>
      <c r="G13" s="3"/>
      <c r="H13" s="3"/>
    </row>
    <row r="14" spans="1:8" x14ac:dyDescent="0.25">
      <c r="A14" s="6"/>
      <c r="B14" s="11"/>
      <c r="C14" s="31"/>
      <c r="D14" s="4"/>
      <c r="E14" s="4"/>
      <c r="F14" s="4"/>
      <c r="G14" s="3"/>
      <c r="H14" s="3"/>
    </row>
    <row r="15" spans="1:8" x14ac:dyDescent="0.25">
      <c r="A15" s="6"/>
      <c r="B15" s="11"/>
      <c r="C15" s="27" t="s">
        <v>50</v>
      </c>
      <c r="D15" s="4"/>
      <c r="E15" s="4"/>
      <c r="F15" s="4"/>
      <c r="G15" s="3"/>
      <c r="H15" s="3"/>
    </row>
    <row r="16" spans="1:8" ht="25.5" x14ac:dyDescent="0.25">
      <c r="A16" s="9">
        <v>5</v>
      </c>
      <c r="B16" s="10"/>
      <c r="C16" s="20" t="s">
        <v>16</v>
      </c>
      <c r="D16" s="4"/>
      <c r="E16" s="4"/>
      <c r="F16" s="4"/>
      <c r="G16" s="3"/>
      <c r="H16" s="3"/>
    </row>
    <row r="17" spans="1:8" ht="25.5" x14ac:dyDescent="0.25">
      <c r="A17" s="11"/>
      <c r="B17" s="11">
        <v>54</v>
      </c>
      <c r="C17" s="21" t="s">
        <v>23</v>
      </c>
      <c r="D17" s="4"/>
      <c r="E17" s="4"/>
      <c r="F17" s="5"/>
      <c r="G17" s="3"/>
      <c r="H17" s="3"/>
    </row>
    <row r="18" spans="1:8" x14ac:dyDescent="0.25">
      <c r="G18" s="3"/>
      <c r="H18" s="3"/>
    </row>
    <row r="19" spans="1:8" x14ac:dyDescent="0.25">
      <c r="G19" s="3"/>
      <c r="H19" s="3"/>
    </row>
    <row r="20" spans="1:8" x14ac:dyDescent="0.25">
      <c r="G20" s="3"/>
      <c r="H20" s="3"/>
    </row>
    <row r="21" spans="1:8" x14ac:dyDescent="0.25">
      <c r="G21" s="3"/>
      <c r="H21" s="3"/>
    </row>
    <row r="22" spans="1:8" x14ac:dyDescent="0.25">
      <c r="G22" s="3"/>
      <c r="H22" s="3"/>
    </row>
  </sheetData>
  <mergeCells count="3">
    <mergeCell ref="A4:F4"/>
    <mergeCell ref="A6:F6"/>
    <mergeCell ref="A8:F8"/>
  </mergeCells>
  <pageMargins left="0.7" right="0.7" top="0.75" bottom="0.75" header="0.3" footer="0.3"/>
  <pageSetup paperSize="9" scale="74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9"/>
  <sheetViews>
    <sheetView zoomScaleNormal="100" workbookViewId="0">
      <selection activeCell="A5" sqref="A5"/>
    </sheetView>
  </sheetViews>
  <sheetFormatPr defaultRowHeight="15" x14ac:dyDescent="0.25"/>
  <cols>
    <col min="1" max="6" width="25.28515625" customWidth="1"/>
  </cols>
  <sheetData>
    <row r="1" spans="1:6" x14ac:dyDescent="0.25">
      <c r="A1" s="57" t="s">
        <v>104</v>
      </c>
    </row>
    <row r="2" spans="1:6" x14ac:dyDescent="0.25">
      <c r="A2" t="s">
        <v>97</v>
      </c>
    </row>
    <row r="3" spans="1:6" x14ac:dyDescent="0.25">
      <c r="A3" t="s">
        <v>105</v>
      </c>
    </row>
    <row r="4" spans="1:6" ht="15.75" x14ac:dyDescent="0.25">
      <c r="A4" s="125" t="s">
        <v>124</v>
      </c>
      <c r="B4" s="125"/>
      <c r="C4" s="125"/>
      <c r="D4" s="125"/>
      <c r="E4" s="60"/>
      <c r="F4" s="60"/>
    </row>
    <row r="5" spans="1:6" ht="18" customHeight="1" x14ac:dyDescent="0.25">
      <c r="A5" s="19"/>
      <c r="B5" s="19"/>
      <c r="C5" s="19"/>
      <c r="D5" s="19"/>
      <c r="E5" s="19"/>
      <c r="F5" s="19"/>
    </row>
    <row r="6" spans="1:6" ht="15.75" customHeight="1" x14ac:dyDescent="0.25">
      <c r="A6" s="125" t="s">
        <v>18</v>
      </c>
      <c r="B6" s="125"/>
      <c r="C6" s="125"/>
      <c r="D6" s="125"/>
      <c r="E6" s="19"/>
      <c r="F6" s="19"/>
    </row>
    <row r="7" spans="1:6" ht="18" x14ac:dyDescent="0.25">
      <c r="A7" s="19"/>
      <c r="B7" s="19"/>
      <c r="C7" s="19"/>
      <c r="D7" s="19"/>
      <c r="E7" s="3"/>
      <c r="F7" s="3"/>
    </row>
    <row r="8" spans="1:6" ht="18" customHeight="1" x14ac:dyDescent="0.25">
      <c r="A8" s="125" t="s">
        <v>46</v>
      </c>
      <c r="B8" s="125"/>
      <c r="C8" s="125"/>
      <c r="D8" s="125"/>
      <c r="E8" s="3"/>
      <c r="F8" s="3"/>
    </row>
    <row r="9" spans="1:6" ht="18" x14ac:dyDescent="0.25">
      <c r="A9" s="19"/>
      <c r="B9" s="19"/>
      <c r="C9" s="19"/>
      <c r="D9" s="19"/>
      <c r="E9" s="3"/>
      <c r="F9" s="3"/>
    </row>
    <row r="10" spans="1:6" ht="25.5" customHeight="1" x14ac:dyDescent="0.25">
      <c r="A10" s="15" t="s">
        <v>39</v>
      </c>
      <c r="B10" s="15" t="s">
        <v>126</v>
      </c>
      <c r="C10" s="15" t="s">
        <v>98</v>
      </c>
      <c r="D10" s="15" t="s">
        <v>99</v>
      </c>
    </row>
    <row r="11" spans="1:6" x14ac:dyDescent="0.25">
      <c r="A11" s="6" t="s">
        <v>47</v>
      </c>
      <c r="B11" s="4"/>
      <c r="C11" s="4"/>
      <c r="D11" s="4"/>
    </row>
    <row r="12" spans="1:6" ht="25.5" x14ac:dyDescent="0.25">
      <c r="A12" s="6" t="s">
        <v>48</v>
      </c>
      <c r="B12" s="4"/>
      <c r="C12" s="4"/>
      <c r="D12" s="4"/>
    </row>
    <row r="13" spans="1:6" ht="25.5" x14ac:dyDescent="0.25">
      <c r="A13" s="12" t="s">
        <v>49</v>
      </c>
      <c r="B13" s="4"/>
      <c r="C13" s="4"/>
      <c r="D13" s="4"/>
    </row>
    <row r="14" spans="1:6" x14ac:dyDescent="0.25">
      <c r="A14" s="12"/>
      <c r="B14" s="4"/>
      <c r="C14" s="4"/>
      <c r="D14" s="4"/>
    </row>
    <row r="15" spans="1:6" x14ac:dyDescent="0.25">
      <c r="A15" s="6" t="s">
        <v>50</v>
      </c>
      <c r="B15" s="4"/>
      <c r="C15" s="4"/>
      <c r="D15" s="4"/>
    </row>
    <row r="16" spans="1:6" x14ac:dyDescent="0.25">
      <c r="A16" s="20" t="s">
        <v>41</v>
      </c>
      <c r="B16" s="4"/>
      <c r="C16" s="4"/>
      <c r="D16" s="4"/>
    </row>
    <row r="17" spans="1:4" x14ac:dyDescent="0.25">
      <c r="A17" s="8" t="s">
        <v>42</v>
      </c>
      <c r="B17" s="4"/>
      <c r="C17" s="4"/>
      <c r="D17" s="5"/>
    </row>
    <row r="18" spans="1:4" x14ac:dyDescent="0.25">
      <c r="A18" s="20" t="s">
        <v>43</v>
      </c>
      <c r="B18" s="4"/>
      <c r="C18" s="4"/>
      <c r="D18" s="5"/>
    </row>
    <row r="19" spans="1:4" x14ac:dyDescent="0.25">
      <c r="A19" s="8" t="s">
        <v>44</v>
      </c>
      <c r="B19" s="4"/>
      <c r="C19" s="4"/>
      <c r="D19" s="5"/>
    </row>
  </sheetData>
  <mergeCells count="3">
    <mergeCell ref="A4:D4"/>
    <mergeCell ref="A6:D6"/>
    <mergeCell ref="A8:D8"/>
  </mergeCells>
  <pageMargins left="0.7" right="0.7" top="0.75" bottom="0.75" header="0.3" footer="0.3"/>
  <pageSetup paperSize="9" scale="8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E2EFA-3038-4C84-AAD1-9598A13A80D5}">
  <sheetPr>
    <pageSetUpPr fitToPage="1"/>
  </sheetPr>
  <dimension ref="A1:I137"/>
  <sheetViews>
    <sheetView zoomScaleNormal="100" workbookViewId="0">
      <selection activeCell="I13" sqref="I13"/>
    </sheetView>
  </sheetViews>
  <sheetFormatPr defaultRowHeight="15" x14ac:dyDescent="0.25"/>
  <cols>
    <col min="1" max="1" width="7.42578125" style="73" customWidth="1"/>
    <col min="2" max="2" width="8.42578125" style="73" customWidth="1"/>
    <col min="3" max="3" width="8.7109375" style="73" customWidth="1"/>
    <col min="4" max="4" width="30" style="73" customWidth="1"/>
    <col min="5" max="9" width="25.28515625" style="73" customWidth="1"/>
    <col min="10" max="16384" width="9.140625" style="73"/>
  </cols>
  <sheetData>
    <row r="1" spans="1:9" x14ac:dyDescent="0.25">
      <c r="A1" s="57" t="s">
        <v>104</v>
      </c>
    </row>
    <row r="2" spans="1:9" x14ac:dyDescent="0.25">
      <c r="A2" s="73" t="s">
        <v>97</v>
      </c>
    </row>
    <row r="3" spans="1:9" x14ac:dyDescent="0.25">
      <c r="A3" s="73" t="s">
        <v>105</v>
      </c>
    </row>
    <row r="4" spans="1:9" ht="15.75" x14ac:dyDescent="0.25">
      <c r="A4" s="125" t="s">
        <v>124</v>
      </c>
      <c r="B4" s="125"/>
      <c r="C4" s="125"/>
      <c r="D4" s="125"/>
      <c r="E4" s="125"/>
      <c r="F4" s="125"/>
      <c r="G4" s="125"/>
      <c r="H4" s="59"/>
      <c r="I4" s="59"/>
    </row>
    <row r="5" spans="1:9" ht="18" x14ac:dyDescent="0.25">
      <c r="A5" s="19"/>
      <c r="B5" s="19"/>
      <c r="C5" s="19"/>
      <c r="D5" s="19"/>
      <c r="E5" s="19"/>
      <c r="F5" s="19"/>
      <c r="G5" s="19"/>
      <c r="H5" s="3"/>
      <c r="I5" s="3"/>
    </row>
    <row r="6" spans="1:9" ht="18" customHeight="1" x14ac:dyDescent="0.25">
      <c r="A6" s="109" t="s">
        <v>17</v>
      </c>
      <c r="B6" s="109"/>
      <c r="C6" s="109"/>
      <c r="D6" s="109"/>
      <c r="E6" s="109"/>
      <c r="F6" s="109"/>
      <c r="G6" s="109"/>
      <c r="H6" s="59"/>
      <c r="I6" s="59"/>
    </row>
    <row r="7" spans="1:9" ht="18" customHeight="1" x14ac:dyDescent="0.25">
      <c r="A7" s="82"/>
      <c r="B7" s="55"/>
      <c r="C7" s="55"/>
      <c r="D7" s="55"/>
      <c r="E7" s="55"/>
      <c r="F7" s="55"/>
      <c r="G7" s="55"/>
      <c r="H7" s="55"/>
      <c r="I7" s="55"/>
    </row>
    <row r="8" spans="1:9" ht="25.5" customHeight="1" x14ac:dyDescent="0.25">
      <c r="A8" s="141" t="s">
        <v>19</v>
      </c>
      <c r="B8" s="142"/>
      <c r="C8" s="143"/>
      <c r="D8" s="95" t="s">
        <v>20</v>
      </c>
      <c r="E8" s="15" t="s">
        <v>126</v>
      </c>
      <c r="F8" s="15" t="s">
        <v>98</v>
      </c>
      <c r="G8" s="15" t="s">
        <v>99</v>
      </c>
    </row>
    <row r="9" spans="1:9" ht="38.25" x14ac:dyDescent="0.25">
      <c r="A9" s="144" t="s">
        <v>93</v>
      </c>
      <c r="B9" s="145"/>
      <c r="C9" s="146"/>
      <c r="D9" s="96" t="s">
        <v>94</v>
      </c>
      <c r="E9" s="102">
        <f t="shared" ref="E9:G9" si="0">E10</f>
        <v>2068543.6500000001</v>
      </c>
      <c r="F9" s="102">
        <f>G9-E9</f>
        <v>365167.47999999975</v>
      </c>
      <c r="G9" s="102">
        <f t="shared" si="0"/>
        <v>2433711.13</v>
      </c>
    </row>
    <row r="10" spans="1:9" ht="25.5" x14ac:dyDescent="0.25">
      <c r="A10" s="144" t="s">
        <v>95</v>
      </c>
      <c r="B10" s="145"/>
      <c r="C10" s="146"/>
      <c r="D10" s="96" t="s">
        <v>96</v>
      </c>
      <c r="E10" s="102">
        <f>E11+E30+E89+E111</f>
        <v>2068543.6500000001</v>
      </c>
      <c r="F10" s="102">
        <f>G10-E10</f>
        <v>365167.47999999975</v>
      </c>
      <c r="G10" s="102">
        <f>G11+G30+G89+G111</f>
        <v>2433711.13</v>
      </c>
    </row>
    <row r="11" spans="1:9" ht="25.5" x14ac:dyDescent="0.25">
      <c r="A11" s="144" t="s">
        <v>74</v>
      </c>
      <c r="B11" s="145"/>
      <c r="C11" s="146"/>
      <c r="D11" s="96" t="s">
        <v>75</v>
      </c>
      <c r="E11" s="102">
        <f>E12+E25</f>
        <v>1916064.05</v>
      </c>
      <c r="F11" s="102">
        <f>G11-E11</f>
        <v>280763.42999999993</v>
      </c>
      <c r="G11" s="102">
        <f>G12+G25</f>
        <v>2196827.48</v>
      </c>
    </row>
    <row r="12" spans="1:9" x14ac:dyDescent="0.25">
      <c r="A12" s="147" t="s">
        <v>76</v>
      </c>
      <c r="B12" s="148"/>
      <c r="C12" s="149"/>
      <c r="D12" s="94" t="s">
        <v>77</v>
      </c>
      <c r="E12" s="78">
        <f t="shared" ref="E12:G13" si="1">E13</f>
        <v>134164.04999999999</v>
      </c>
      <c r="F12" s="78">
        <f>G12-E12</f>
        <v>3163.4300000000221</v>
      </c>
      <c r="G12" s="78">
        <f>G13</f>
        <v>137327.48000000001</v>
      </c>
      <c r="H12" s="70"/>
    </row>
    <row r="13" spans="1:9" ht="25.5" x14ac:dyDescent="0.25">
      <c r="A13" s="138" t="s">
        <v>78</v>
      </c>
      <c r="B13" s="139"/>
      <c r="C13" s="140"/>
      <c r="D13" s="93" t="s">
        <v>79</v>
      </c>
      <c r="E13" s="46">
        <f t="shared" si="1"/>
        <v>134164.04999999999</v>
      </c>
      <c r="F13" s="46">
        <f>G13-E13</f>
        <v>3163.4300000000221</v>
      </c>
      <c r="G13" s="46">
        <f t="shared" si="1"/>
        <v>137327.48000000001</v>
      </c>
    </row>
    <row r="14" spans="1:9" x14ac:dyDescent="0.25">
      <c r="A14" s="150">
        <v>3</v>
      </c>
      <c r="B14" s="151"/>
      <c r="C14" s="152"/>
      <c r="D14" s="89" t="s">
        <v>10</v>
      </c>
      <c r="E14" s="81">
        <f>SUM(E15)</f>
        <v>134164.04999999999</v>
      </c>
      <c r="F14" s="46">
        <f t="shared" ref="F14:F15" si="2">G14-E14</f>
        <v>3163.4300000000221</v>
      </c>
      <c r="G14" s="81">
        <f>SUM(G15)</f>
        <v>137327.48000000001</v>
      </c>
    </row>
    <row r="15" spans="1:9" x14ac:dyDescent="0.25">
      <c r="A15" s="153">
        <v>32</v>
      </c>
      <c r="B15" s="154"/>
      <c r="C15" s="155"/>
      <c r="D15" s="89" t="s">
        <v>21</v>
      </c>
      <c r="E15" s="81">
        <v>134164.04999999999</v>
      </c>
      <c r="F15" s="46">
        <f t="shared" si="2"/>
        <v>3163.4300000000221</v>
      </c>
      <c r="G15" s="81">
        <v>137327.48000000001</v>
      </c>
    </row>
    <row r="16" spans="1:9" ht="25.5" x14ac:dyDescent="0.25">
      <c r="A16" s="135" t="s">
        <v>133</v>
      </c>
      <c r="B16" s="136"/>
      <c r="C16" s="137"/>
      <c r="D16" s="98" t="s">
        <v>134</v>
      </c>
      <c r="E16" s="77">
        <f>E17+E22</f>
        <v>0</v>
      </c>
      <c r="F16" s="77">
        <f>G16-E16</f>
        <v>0</v>
      </c>
      <c r="G16" s="77">
        <f t="shared" ref="G16" si="3">G17+G22</f>
        <v>0</v>
      </c>
    </row>
    <row r="17" spans="1:8" ht="25.5" x14ac:dyDescent="0.25">
      <c r="A17" s="126" t="s">
        <v>135</v>
      </c>
      <c r="B17" s="127"/>
      <c r="C17" s="128"/>
      <c r="D17" s="99" t="s">
        <v>79</v>
      </c>
      <c r="E17" s="79">
        <f>E18+E20</f>
        <v>0</v>
      </c>
      <c r="F17" s="80">
        <f t="shared" ref="F17:F80" si="4">G17-E17</f>
        <v>0</v>
      </c>
      <c r="G17" s="79">
        <f t="shared" ref="G17" si="5">G18</f>
        <v>0</v>
      </c>
    </row>
    <row r="18" spans="1:8" x14ac:dyDescent="0.25">
      <c r="A18" s="129">
        <v>3</v>
      </c>
      <c r="B18" s="130"/>
      <c r="C18" s="131"/>
      <c r="D18" s="100" t="s">
        <v>10</v>
      </c>
      <c r="E18" s="80">
        <f>E19</f>
        <v>0</v>
      </c>
      <c r="F18" s="80">
        <f t="shared" si="4"/>
        <v>0</v>
      </c>
      <c r="G18" s="80">
        <f>G19</f>
        <v>0</v>
      </c>
    </row>
    <row r="19" spans="1:8" x14ac:dyDescent="0.25">
      <c r="A19" s="132">
        <v>32</v>
      </c>
      <c r="B19" s="133"/>
      <c r="C19" s="134"/>
      <c r="D19" s="100" t="s">
        <v>21</v>
      </c>
      <c r="E19" s="80">
        <v>0</v>
      </c>
      <c r="F19" s="80">
        <f t="shared" si="4"/>
        <v>0</v>
      </c>
      <c r="G19" s="80">
        <v>0</v>
      </c>
    </row>
    <row r="20" spans="1:8" ht="25.5" x14ac:dyDescent="0.25">
      <c r="A20" s="129">
        <v>4</v>
      </c>
      <c r="B20" s="130"/>
      <c r="C20" s="131"/>
      <c r="D20" s="100" t="s">
        <v>27</v>
      </c>
      <c r="E20" s="80">
        <f>E21</f>
        <v>0</v>
      </c>
      <c r="F20" s="80">
        <f t="shared" si="4"/>
        <v>0</v>
      </c>
      <c r="G20" s="80">
        <f t="shared" ref="G20" si="6">G21</f>
        <v>0</v>
      </c>
    </row>
    <row r="21" spans="1:8" ht="25.5" x14ac:dyDescent="0.25">
      <c r="A21" s="132">
        <v>42</v>
      </c>
      <c r="B21" s="133"/>
      <c r="C21" s="134"/>
      <c r="D21" s="100" t="s">
        <v>132</v>
      </c>
      <c r="E21" s="80">
        <v>0</v>
      </c>
      <c r="F21" s="80">
        <f t="shared" si="4"/>
        <v>0</v>
      </c>
      <c r="G21" s="80">
        <v>0</v>
      </c>
    </row>
    <row r="22" spans="1:8" x14ac:dyDescent="0.25">
      <c r="A22" s="126" t="s">
        <v>136</v>
      </c>
      <c r="B22" s="127"/>
      <c r="C22" s="128"/>
      <c r="D22" s="99" t="s">
        <v>137</v>
      </c>
      <c r="E22" s="80">
        <f>SUM(E23)</f>
        <v>0</v>
      </c>
      <c r="F22" s="80">
        <f t="shared" si="4"/>
        <v>0</v>
      </c>
      <c r="G22" s="80">
        <v>0</v>
      </c>
    </row>
    <row r="23" spans="1:8" ht="15" customHeight="1" x14ac:dyDescent="0.25">
      <c r="A23" s="129">
        <v>3</v>
      </c>
      <c r="B23" s="130"/>
      <c r="C23" s="131"/>
      <c r="D23" s="100" t="s">
        <v>10</v>
      </c>
      <c r="E23" s="80">
        <f>SUM(E24)</f>
        <v>0</v>
      </c>
      <c r="F23" s="80">
        <f t="shared" si="4"/>
        <v>0</v>
      </c>
      <c r="G23" s="80">
        <v>0</v>
      </c>
    </row>
    <row r="24" spans="1:8" x14ac:dyDescent="0.25">
      <c r="A24" s="132">
        <v>32</v>
      </c>
      <c r="B24" s="133"/>
      <c r="C24" s="134"/>
      <c r="D24" s="100" t="s">
        <v>21</v>
      </c>
      <c r="E24" s="80">
        <v>0</v>
      </c>
      <c r="F24" s="80">
        <f t="shared" si="4"/>
        <v>0</v>
      </c>
      <c r="G24" s="80">
        <v>0</v>
      </c>
    </row>
    <row r="25" spans="1:8" x14ac:dyDescent="0.25">
      <c r="A25" s="147" t="s">
        <v>80</v>
      </c>
      <c r="B25" s="148"/>
      <c r="C25" s="149"/>
      <c r="D25" s="94" t="s">
        <v>81</v>
      </c>
      <c r="E25" s="77">
        <f t="shared" ref="E25:G26" si="7">E26</f>
        <v>1781900</v>
      </c>
      <c r="F25" s="77">
        <f t="shared" si="4"/>
        <v>277600</v>
      </c>
      <c r="G25" s="77">
        <f>G26</f>
        <v>2059500</v>
      </c>
    </row>
    <row r="26" spans="1:8" x14ac:dyDescent="0.25">
      <c r="A26" s="138" t="s">
        <v>82</v>
      </c>
      <c r="B26" s="139"/>
      <c r="C26" s="140"/>
      <c r="D26" s="93" t="s">
        <v>83</v>
      </c>
      <c r="E26" s="79">
        <f t="shared" si="7"/>
        <v>1781900</v>
      </c>
      <c r="F26" s="80">
        <f t="shared" si="4"/>
        <v>277600</v>
      </c>
      <c r="G26" s="79">
        <f t="shared" si="7"/>
        <v>2059500</v>
      </c>
    </row>
    <row r="27" spans="1:8" x14ac:dyDescent="0.25">
      <c r="A27" s="150">
        <v>3</v>
      </c>
      <c r="B27" s="151"/>
      <c r="C27" s="152"/>
      <c r="D27" s="89" t="s">
        <v>10</v>
      </c>
      <c r="E27" s="80">
        <f t="shared" ref="E27" si="8">E28+E29</f>
        <v>1781900</v>
      </c>
      <c r="F27" s="80">
        <f t="shared" si="4"/>
        <v>277600</v>
      </c>
      <c r="G27" s="80">
        <f t="shared" ref="G27" si="9">G28+G29</f>
        <v>2059500</v>
      </c>
    </row>
    <row r="28" spans="1:8" x14ac:dyDescent="0.25">
      <c r="A28" s="153">
        <v>31</v>
      </c>
      <c r="B28" s="154"/>
      <c r="C28" s="155"/>
      <c r="D28" s="89" t="s">
        <v>11</v>
      </c>
      <c r="E28" s="80">
        <v>1777900</v>
      </c>
      <c r="F28" s="80">
        <f t="shared" si="4"/>
        <v>277600</v>
      </c>
      <c r="G28" s="80">
        <v>2055500</v>
      </c>
    </row>
    <row r="29" spans="1:8" ht="25.5" customHeight="1" x14ac:dyDescent="0.25">
      <c r="A29" s="153">
        <v>32</v>
      </c>
      <c r="B29" s="154"/>
      <c r="C29" s="155"/>
      <c r="D29" s="89" t="s">
        <v>21</v>
      </c>
      <c r="E29" s="80">
        <v>4000</v>
      </c>
      <c r="F29" s="80">
        <f t="shared" si="4"/>
        <v>0</v>
      </c>
      <c r="G29" s="80">
        <v>4000</v>
      </c>
    </row>
    <row r="30" spans="1:8" ht="30.75" customHeight="1" x14ac:dyDescent="0.25">
      <c r="A30" s="144" t="s">
        <v>84</v>
      </c>
      <c r="B30" s="145"/>
      <c r="C30" s="146"/>
      <c r="D30" s="96" t="s">
        <v>138</v>
      </c>
      <c r="E30" s="102">
        <f>E35+E46+E31+E73+E77+E81</f>
        <v>34720</v>
      </c>
      <c r="F30" s="102">
        <f t="shared" si="4"/>
        <v>3613.3899999999994</v>
      </c>
      <c r="G30" s="102">
        <f>G46+G35+G85</f>
        <v>38333.39</v>
      </c>
      <c r="H30" s="70"/>
    </row>
    <row r="31" spans="1:8" ht="25.5" x14ac:dyDescent="0.25">
      <c r="A31" s="135" t="s">
        <v>139</v>
      </c>
      <c r="B31" s="136"/>
      <c r="C31" s="137"/>
      <c r="D31" s="98" t="s">
        <v>140</v>
      </c>
      <c r="E31" s="77">
        <f>E32</f>
        <v>0</v>
      </c>
      <c r="F31" s="77">
        <f t="shared" si="4"/>
        <v>0</v>
      </c>
      <c r="G31" s="77">
        <f t="shared" ref="G31:G33" si="10">G32</f>
        <v>0</v>
      </c>
    </row>
    <row r="32" spans="1:8" x14ac:dyDescent="0.25">
      <c r="A32" s="126" t="s">
        <v>141</v>
      </c>
      <c r="B32" s="127"/>
      <c r="C32" s="128"/>
      <c r="D32" s="99" t="s">
        <v>142</v>
      </c>
      <c r="E32" s="79">
        <f>E33</f>
        <v>0</v>
      </c>
      <c r="F32" s="80">
        <f t="shared" si="4"/>
        <v>0</v>
      </c>
      <c r="G32" s="79">
        <f t="shared" si="10"/>
        <v>0</v>
      </c>
    </row>
    <row r="33" spans="1:8" x14ac:dyDescent="0.25">
      <c r="A33" s="132">
        <v>3</v>
      </c>
      <c r="B33" s="133"/>
      <c r="C33" s="134"/>
      <c r="D33" s="100" t="s">
        <v>10</v>
      </c>
      <c r="E33" s="80">
        <f>E34</f>
        <v>0</v>
      </c>
      <c r="F33" s="80">
        <f t="shared" si="4"/>
        <v>0</v>
      </c>
      <c r="G33" s="80">
        <f t="shared" si="10"/>
        <v>0</v>
      </c>
    </row>
    <row r="34" spans="1:8" x14ac:dyDescent="0.25">
      <c r="A34" s="132">
        <v>32</v>
      </c>
      <c r="B34" s="133"/>
      <c r="C34" s="134"/>
      <c r="D34" s="100" t="s">
        <v>21</v>
      </c>
      <c r="E34" s="80">
        <v>0</v>
      </c>
      <c r="F34" s="80">
        <f t="shared" si="4"/>
        <v>0</v>
      </c>
      <c r="G34" s="80">
        <v>0</v>
      </c>
    </row>
    <row r="35" spans="1:8" ht="25.5" x14ac:dyDescent="0.25">
      <c r="A35" s="135" t="s">
        <v>110</v>
      </c>
      <c r="B35" s="136"/>
      <c r="C35" s="137"/>
      <c r="D35" s="85" t="s">
        <v>111</v>
      </c>
      <c r="E35" s="77">
        <f>E36+E40</f>
        <v>400</v>
      </c>
      <c r="F35" s="77">
        <f t="shared" si="4"/>
        <v>895.78</v>
      </c>
      <c r="G35" s="78">
        <f>G36+G40</f>
        <v>1295.78</v>
      </c>
    </row>
    <row r="36" spans="1:8" x14ac:dyDescent="0.25">
      <c r="A36" s="126" t="s">
        <v>87</v>
      </c>
      <c r="B36" s="127"/>
      <c r="C36" s="128"/>
      <c r="D36" s="83" t="s">
        <v>88</v>
      </c>
      <c r="E36" s="80">
        <f>E37</f>
        <v>200</v>
      </c>
      <c r="F36" s="80">
        <f t="shared" si="4"/>
        <v>200</v>
      </c>
      <c r="G36" s="81">
        <f>G37</f>
        <v>400</v>
      </c>
    </row>
    <row r="37" spans="1:8" x14ac:dyDescent="0.25">
      <c r="A37" s="132">
        <v>3</v>
      </c>
      <c r="B37" s="133"/>
      <c r="C37" s="134"/>
      <c r="D37" s="84" t="s">
        <v>10</v>
      </c>
      <c r="E37" s="80">
        <f>SUM(E38:E39)</f>
        <v>200</v>
      </c>
      <c r="F37" s="80">
        <f t="shared" si="4"/>
        <v>200</v>
      </c>
      <c r="G37" s="81">
        <f>SUM(G38:G39)</f>
        <v>400</v>
      </c>
    </row>
    <row r="38" spans="1:8" x14ac:dyDescent="0.25">
      <c r="A38" s="132">
        <v>31</v>
      </c>
      <c r="B38" s="133"/>
      <c r="C38" s="134"/>
      <c r="D38" s="84" t="s">
        <v>11</v>
      </c>
      <c r="E38" s="80">
        <v>100</v>
      </c>
      <c r="F38" s="80">
        <f t="shared" si="4"/>
        <v>0</v>
      </c>
      <c r="G38" s="81">
        <v>100</v>
      </c>
    </row>
    <row r="39" spans="1:8" x14ac:dyDescent="0.25">
      <c r="A39" s="132">
        <v>32</v>
      </c>
      <c r="B39" s="133"/>
      <c r="C39" s="134"/>
      <c r="D39" s="84" t="s">
        <v>21</v>
      </c>
      <c r="E39" s="80">
        <v>100</v>
      </c>
      <c r="F39" s="80">
        <f t="shared" si="4"/>
        <v>200</v>
      </c>
      <c r="G39" s="81">
        <v>300</v>
      </c>
    </row>
    <row r="40" spans="1:8" x14ac:dyDescent="0.25">
      <c r="A40" s="126" t="s">
        <v>91</v>
      </c>
      <c r="B40" s="127"/>
      <c r="C40" s="128"/>
      <c r="D40" s="83" t="s">
        <v>92</v>
      </c>
      <c r="E40" s="80">
        <f>E41+E44</f>
        <v>200</v>
      </c>
      <c r="F40" s="80">
        <f t="shared" si="4"/>
        <v>695.78</v>
      </c>
      <c r="G40" s="81">
        <f>G41+G44</f>
        <v>895.78</v>
      </c>
    </row>
    <row r="41" spans="1:8" x14ac:dyDescent="0.25">
      <c r="A41" s="132">
        <v>3</v>
      </c>
      <c r="B41" s="133"/>
      <c r="C41" s="134"/>
      <c r="D41" s="84" t="s">
        <v>10</v>
      </c>
      <c r="E41" s="80">
        <f>SUM(E42:E43)</f>
        <v>200</v>
      </c>
      <c r="F41" s="80">
        <f t="shared" si="4"/>
        <v>695.78</v>
      </c>
      <c r="G41" s="81">
        <f>SUM(G42:G43)</f>
        <v>895.78</v>
      </c>
    </row>
    <row r="42" spans="1:8" x14ac:dyDescent="0.25">
      <c r="A42" s="132">
        <v>31</v>
      </c>
      <c r="B42" s="133"/>
      <c r="C42" s="134"/>
      <c r="D42" s="84" t="s">
        <v>11</v>
      </c>
      <c r="E42" s="80">
        <v>100</v>
      </c>
      <c r="F42" s="80">
        <f t="shared" si="4"/>
        <v>695.78</v>
      </c>
      <c r="G42" s="81">
        <v>795.78</v>
      </c>
    </row>
    <row r="43" spans="1:8" x14ac:dyDescent="0.25">
      <c r="A43" s="132">
        <v>32</v>
      </c>
      <c r="B43" s="133"/>
      <c r="C43" s="134"/>
      <c r="D43" s="84" t="s">
        <v>21</v>
      </c>
      <c r="E43" s="80">
        <v>100</v>
      </c>
      <c r="F43" s="80">
        <f t="shared" si="4"/>
        <v>0</v>
      </c>
      <c r="G43" s="81">
        <v>100</v>
      </c>
    </row>
    <row r="44" spans="1:8" ht="25.5" x14ac:dyDescent="0.25">
      <c r="A44" s="129">
        <v>4</v>
      </c>
      <c r="B44" s="130"/>
      <c r="C44" s="131"/>
      <c r="D44" s="84" t="s">
        <v>12</v>
      </c>
      <c r="E44" s="80">
        <f>SUM(E45)</f>
        <v>0</v>
      </c>
      <c r="F44" s="80">
        <f t="shared" si="4"/>
        <v>0</v>
      </c>
      <c r="G44" s="81">
        <f>SUM(G45)</f>
        <v>0</v>
      </c>
    </row>
    <row r="45" spans="1:8" ht="25.5" x14ac:dyDescent="0.25">
      <c r="A45" s="132">
        <v>42</v>
      </c>
      <c r="B45" s="133"/>
      <c r="C45" s="134"/>
      <c r="D45" s="84" t="s">
        <v>27</v>
      </c>
      <c r="E45" s="80">
        <v>0</v>
      </c>
      <c r="F45" s="80">
        <f t="shared" si="4"/>
        <v>0</v>
      </c>
      <c r="G45" s="81">
        <v>0</v>
      </c>
    </row>
    <row r="46" spans="1:8" ht="25.5" x14ac:dyDescent="0.25">
      <c r="A46" s="147" t="s">
        <v>85</v>
      </c>
      <c r="B46" s="148"/>
      <c r="C46" s="149"/>
      <c r="D46" s="94" t="s">
        <v>86</v>
      </c>
      <c r="E46" s="77">
        <f>E47+E52+E55+E62+E67+E70</f>
        <v>32620</v>
      </c>
      <c r="F46" s="77">
        <f t="shared" si="4"/>
        <v>-6582.3899999999994</v>
      </c>
      <c r="G46" s="77">
        <f>G47+G52+G55+G62+G67+G70</f>
        <v>26037.61</v>
      </c>
      <c r="H46" s="70"/>
    </row>
    <row r="47" spans="1:8" x14ac:dyDescent="0.25">
      <c r="A47" s="138" t="s">
        <v>87</v>
      </c>
      <c r="B47" s="139"/>
      <c r="C47" s="140"/>
      <c r="D47" s="93" t="s">
        <v>88</v>
      </c>
      <c r="E47" s="79">
        <f>E48+E50</f>
        <v>10</v>
      </c>
      <c r="F47" s="80">
        <f t="shared" si="4"/>
        <v>2490</v>
      </c>
      <c r="G47" s="79">
        <f>G48+G50</f>
        <v>2500</v>
      </c>
    </row>
    <row r="48" spans="1:8" x14ac:dyDescent="0.25">
      <c r="A48" s="150">
        <v>3</v>
      </c>
      <c r="B48" s="151"/>
      <c r="C48" s="152"/>
      <c r="D48" s="89" t="s">
        <v>10</v>
      </c>
      <c r="E48" s="80">
        <f>E49</f>
        <v>10</v>
      </c>
      <c r="F48" s="80">
        <f t="shared" si="4"/>
        <v>2490</v>
      </c>
      <c r="G48" s="80">
        <f>G49</f>
        <v>2500</v>
      </c>
    </row>
    <row r="49" spans="1:7" ht="15" customHeight="1" x14ac:dyDescent="0.25">
      <c r="A49" s="153">
        <v>32</v>
      </c>
      <c r="B49" s="154"/>
      <c r="C49" s="155"/>
      <c r="D49" s="89" t="s">
        <v>21</v>
      </c>
      <c r="E49" s="80">
        <v>10</v>
      </c>
      <c r="F49" s="80">
        <f t="shared" si="4"/>
        <v>2490</v>
      </c>
      <c r="G49" s="80">
        <v>2500</v>
      </c>
    </row>
    <row r="50" spans="1:7" ht="25.5" x14ac:dyDescent="0.25">
      <c r="A50" s="150">
        <v>4</v>
      </c>
      <c r="B50" s="151"/>
      <c r="C50" s="152"/>
      <c r="D50" s="89" t="s">
        <v>12</v>
      </c>
      <c r="E50" s="80">
        <f>E51</f>
        <v>0</v>
      </c>
      <c r="F50" s="80">
        <f t="shared" si="4"/>
        <v>0</v>
      </c>
      <c r="G50" s="80">
        <f>G51</f>
        <v>0</v>
      </c>
    </row>
    <row r="51" spans="1:7" ht="25.5" x14ac:dyDescent="0.25">
      <c r="A51" s="153">
        <v>42</v>
      </c>
      <c r="B51" s="154"/>
      <c r="C51" s="155"/>
      <c r="D51" s="89" t="s">
        <v>27</v>
      </c>
      <c r="E51" s="80">
        <v>0</v>
      </c>
      <c r="F51" s="80">
        <f t="shared" si="4"/>
        <v>0</v>
      </c>
      <c r="G51" s="80">
        <v>0</v>
      </c>
    </row>
    <row r="52" spans="1:7" x14ac:dyDescent="0.25">
      <c r="A52" s="138" t="s">
        <v>89</v>
      </c>
      <c r="B52" s="139"/>
      <c r="C52" s="140"/>
      <c r="D52" s="93" t="s">
        <v>90</v>
      </c>
      <c r="E52" s="79">
        <f>E53</f>
        <v>20</v>
      </c>
      <c r="F52" s="80">
        <f t="shared" si="4"/>
        <v>680</v>
      </c>
      <c r="G52" s="79">
        <f>G53</f>
        <v>700</v>
      </c>
    </row>
    <row r="53" spans="1:7" x14ac:dyDescent="0.25">
      <c r="A53" s="150">
        <v>3</v>
      </c>
      <c r="B53" s="151"/>
      <c r="C53" s="152"/>
      <c r="D53" s="89" t="s">
        <v>10</v>
      </c>
      <c r="E53" s="80">
        <f t="shared" ref="E53:G53" si="11">E54</f>
        <v>20</v>
      </c>
      <c r="F53" s="80">
        <f t="shared" si="4"/>
        <v>680</v>
      </c>
      <c r="G53" s="80">
        <f t="shared" si="11"/>
        <v>700</v>
      </c>
    </row>
    <row r="54" spans="1:7" x14ac:dyDescent="0.25">
      <c r="A54" s="153">
        <v>32</v>
      </c>
      <c r="B54" s="154"/>
      <c r="C54" s="155"/>
      <c r="D54" s="89" t="s">
        <v>21</v>
      </c>
      <c r="E54" s="80">
        <v>20</v>
      </c>
      <c r="F54" s="80">
        <f t="shared" si="4"/>
        <v>680</v>
      </c>
      <c r="G54" s="80">
        <v>700</v>
      </c>
    </row>
    <row r="55" spans="1:7" x14ac:dyDescent="0.25">
      <c r="A55" s="138" t="s">
        <v>82</v>
      </c>
      <c r="B55" s="139"/>
      <c r="C55" s="140"/>
      <c r="D55" s="93" t="s">
        <v>83</v>
      </c>
      <c r="E55" s="79">
        <f>E56+E60</f>
        <v>8540</v>
      </c>
      <c r="F55" s="80">
        <f t="shared" si="4"/>
        <v>-1710</v>
      </c>
      <c r="G55" s="79">
        <f>G56+G60</f>
        <v>6830</v>
      </c>
    </row>
    <row r="56" spans="1:7" x14ac:dyDescent="0.25">
      <c r="A56" s="150">
        <v>3</v>
      </c>
      <c r="B56" s="151"/>
      <c r="C56" s="152"/>
      <c r="D56" s="89" t="s">
        <v>10</v>
      </c>
      <c r="E56" s="80">
        <f>SUM(E57:E59)</f>
        <v>6520</v>
      </c>
      <c r="F56" s="80">
        <f t="shared" si="4"/>
        <v>-1000</v>
      </c>
      <c r="G56" s="80">
        <f>SUM(G57:G59)</f>
        <v>5520</v>
      </c>
    </row>
    <row r="57" spans="1:7" x14ac:dyDescent="0.25">
      <c r="A57" s="153">
        <v>31</v>
      </c>
      <c r="B57" s="154"/>
      <c r="C57" s="155"/>
      <c r="D57" s="84" t="s">
        <v>11</v>
      </c>
      <c r="E57" s="80">
        <v>10</v>
      </c>
      <c r="F57" s="80">
        <f t="shared" si="4"/>
        <v>0</v>
      </c>
      <c r="G57" s="80">
        <v>10</v>
      </c>
    </row>
    <row r="58" spans="1:7" x14ac:dyDescent="0.25">
      <c r="A58" s="153">
        <v>32</v>
      </c>
      <c r="B58" s="154"/>
      <c r="C58" s="155"/>
      <c r="D58" s="89" t="s">
        <v>21</v>
      </c>
      <c r="E58" s="80">
        <v>2510</v>
      </c>
      <c r="F58" s="80">
        <f t="shared" si="4"/>
        <v>-1000</v>
      </c>
      <c r="G58" s="80">
        <v>1510</v>
      </c>
    </row>
    <row r="59" spans="1:7" ht="38.25" x14ac:dyDescent="0.25">
      <c r="A59" s="153">
        <v>37</v>
      </c>
      <c r="B59" s="154"/>
      <c r="C59" s="155"/>
      <c r="D59" s="89" t="s">
        <v>112</v>
      </c>
      <c r="E59" s="80">
        <v>4000</v>
      </c>
      <c r="F59" s="80">
        <f t="shared" si="4"/>
        <v>0</v>
      </c>
      <c r="G59" s="80">
        <v>4000</v>
      </c>
    </row>
    <row r="60" spans="1:7" ht="25.5" x14ac:dyDescent="0.25">
      <c r="A60" s="150">
        <v>4</v>
      </c>
      <c r="B60" s="151"/>
      <c r="C60" s="152"/>
      <c r="D60" s="89" t="s">
        <v>12</v>
      </c>
      <c r="E60" s="80">
        <f t="shared" ref="E60" si="12">E61</f>
        <v>2020</v>
      </c>
      <c r="F60" s="80">
        <f t="shared" si="4"/>
        <v>-710</v>
      </c>
      <c r="G60" s="80">
        <f>G61</f>
        <v>1310</v>
      </c>
    </row>
    <row r="61" spans="1:7" ht="25.5" x14ac:dyDescent="0.25">
      <c r="A61" s="153">
        <v>42</v>
      </c>
      <c r="B61" s="154"/>
      <c r="C61" s="155"/>
      <c r="D61" s="89" t="s">
        <v>27</v>
      </c>
      <c r="E61" s="80">
        <v>2020</v>
      </c>
      <c r="F61" s="80">
        <f t="shared" si="4"/>
        <v>-710</v>
      </c>
      <c r="G61" s="80">
        <v>1310</v>
      </c>
    </row>
    <row r="62" spans="1:7" ht="15" customHeight="1" x14ac:dyDescent="0.25">
      <c r="A62" s="138" t="s">
        <v>91</v>
      </c>
      <c r="B62" s="139"/>
      <c r="C62" s="140"/>
      <c r="D62" s="93" t="s">
        <v>92</v>
      </c>
      <c r="E62" s="79">
        <f>E63+E65</f>
        <v>18030</v>
      </c>
      <c r="F62" s="80">
        <f t="shared" si="4"/>
        <v>-8582.39</v>
      </c>
      <c r="G62" s="79">
        <f>G63+G65</f>
        <v>9447.61</v>
      </c>
    </row>
    <row r="63" spans="1:7" ht="15" customHeight="1" x14ac:dyDescent="0.25">
      <c r="A63" s="150">
        <v>3</v>
      </c>
      <c r="B63" s="151"/>
      <c r="C63" s="152"/>
      <c r="D63" s="89" t="s">
        <v>10</v>
      </c>
      <c r="E63" s="80">
        <f>E64</f>
        <v>18020</v>
      </c>
      <c r="F63" s="80">
        <f t="shared" si="4"/>
        <v>-8582.39</v>
      </c>
      <c r="G63" s="80">
        <f t="shared" ref="G63" si="13">G64</f>
        <v>9437.61</v>
      </c>
    </row>
    <row r="64" spans="1:7" x14ac:dyDescent="0.25">
      <c r="A64" s="153">
        <v>32</v>
      </c>
      <c r="B64" s="154"/>
      <c r="C64" s="155"/>
      <c r="D64" s="89" t="s">
        <v>21</v>
      </c>
      <c r="E64" s="80">
        <v>18020</v>
      </c>
      <c r="F64" s="80">
        <f t="shared" si="4"/>
        <v>-8582.39</v>
      </c>
      <c r="G64" s="80">
        <v>9437.61</v>
      </c>
    </row>
    <row r="65" spans="1:7" ht="25.5" customHeight="1" x14ac:dyDescent="0.25">
      <c r="A65" s="87">
        <v>4</v>
      </c>
      <c r="B65" s="88"/>
      <c r="C65" s="89"/>
      <c r="D65" s="89" t="s">
        <v>12</v>
      </c>
      <c r="E65" s="80">
        <f t="shared" ref="E65:G65" si="14">E66</f>
        <v>10</v>
      </c>
      <c r="F65" s="80">
        <f t="shared" si="4"/>
        <v>0</v>
      </c>
      <c r="G65" s="80">
        <f t="shared" si="14"/>
        <v>10</v>
      </c>
    </row>
    <row r="66" spans="1:7" ht="25.5" x14ac:dyDescent="0.25">
      <c r="A66" s="90">
        <v>42</v>
      </c>
      <c r="B66" s="91"/>
      <c r="C66" s="92"/>
      <c r="D66" s="89" t="s">
        <v>27</v>
      </c>
      <c r="E66" s="80">
        <v>10</v>
      </c>
      <c r="F66" s="80">
        <f t="shared" si="4"/>
        <v>0</v>
      </c>
      <c r="G66" s="80">
        <v>10</v>
      </c>
    </row>
    <row r="67" spans="1:7" ht="25.5" x14ac:dyDescent="0.25">
      <c r="A67" s="138" t="s">
        <v>113</v>
      </c>
      <c r="B67" s="139"/>
      <c r="C67" s="140"/>
      <c r="D67" s="97" t="s">
        <v>8</v>
      </c>
      <c r="E67" s="79">
        <f>E68</f>
        <v>10</v>
      </c>
      <c r="F67" s="80">
        <f t="shared" si="4"/>
        <v>0</v>
      </c>
      <c r="G67" s="79">
        <f>G68</f>
        <v>10</v>
      </c>
    </row>
    <row r="68" spans="1:7" x14ac:dyDescent="0.25">
      <c r="A68" s="150">
        <v>3</v>
      </c>
      <c r="B68" s="151"/>
      <c r="C68" s="152"/>
      <c r="D68" s="89" t="s">
        <v>10</v>
      </c>
      <c r="E68" s="80">
        <f t="shared" ref="E68:G68" si="15">E69</f>
        <v>10</v>
      </c>
      <c r="F68" s="80">
        <f t="shared" si="4"/>
        <v>0</v>
      </c>
      <c r="G68" s="80">
        <f t="shared" si="15"/>
        <v>10</v>
      </c>
    </row>
    <row r="69" spans="1:7" ht="27" customHeight="1" x14ac:dyDescent="0.25">
      <c r="A69" s="153">
        <v>32</v>
      </c>
      <c r="B69" s="154"/>
      <c r="C69" s="155"/>
      <c r="D69" s="89" t="s">
        <v>21</v>
      </c>
      <c r="E69" s="80">
        <v>10</v>
      </c>
      <c r="F69" s="80">
        <f t="shared" si="4"/>
        <v>0</v>
      </c>
      <c r="G69" s="80">
        <v>10</v>
      </c>
    </row>
    <row r="70" spans="1:7" ht="15" customHeight="1" x14ac:dyDescent="0.25">
      <c r="A70" s="138" t="s">
        <v>101</v>
      </c>
      <c r="B70" s="139"/>
      <c r="C70" s="140"/>
      <c r="D70" s="97" t="s">
        <v>114</v>
      </c>
      <c r="E70" s="79">
        <f>E71</f>
        <v>6010</v>
      </c>
      <c r="F70" s="80">
        <f t="shared" si="4"/>
        <v>540</v>
      </c>
      <c r="G70" s="79">
        <f>G71</f>
        <v>6550</v>
      </c>
    </row>
    <row r="71" spans="1:7" ht="15" customHeight="1" x14ac:dyDescent="0.25">
      <c r="A71" s="150">
        <v>3</v>
      </c>
      <c r="B71" s="151"/>
      <c r="C71" s="152"/>
      <c r="D71" s="89" t="s">
        <v>10</v>
      </c>
      <c r="E71" s="80">
        <f t="shared" ref="E71:G71" si="16">E72</f>
        <v>6010</v>
      </c>
      <c r="F71" s="80">
        <f t="shared" si="4"/>
        <v>540</v>
      </c>
      <c r="G71" s="80">
        <f t="shared" si="16"/>
        <v>6550</v>
      </c>
    </row>
    <row r="72" spans="1:7" x14ac:dyDescent="0.25">
      <c r="A72" s="153">
        <v>32</v>
      </c>
      <c r="B72" s="154"/>
      <c r="C72" s="155"/>
      <c r="D72" s="89" t="s">
        <v>21</v>
      </c>
      <c r="E72" s="80">
        <v>6010</v>
      </c>
      <c r="F72" s="80">
        <f t="shared" si="4"/>
        <v>540</v>
      </c>
      <c r="G72" s="80">
        <v>6550</v>
      </c>
    </row>
    <row r="73" spans="1:7" x14ac:dyDescent="0.25">
      <c r="A73" s="135" t="s">
        <v>143</v>
      </c>
      <c r="B73" s="136"/>
      <c r="C73" s="137"/>
      <c r="D73" s="98" t="s">
        <v>144</v>
      </c>
      <c r="E73" s="77">
        <f>E74</f>
        <v>0</v>
      </c>
      <c r="F73" s="77">
        <f t="shared" si="4"/>
        <v>0</v>
      </c>
      <c r="G73" s="77">
        <f t="shared" ref="G73:G79" si="17">G74</f>
        <v>0</v>
      </c>
    </row>
    <row r="74" spans="1:7" x14ac:dyDescent="0.25">
      <c r="A74" s="126" t="s">
        <v>141</v>
      </c>
      <c r="B74" s="127"/>
      <c r="C74" s="128"/>
      <c r="D74" s="99" t="s">
        <v>142</v>
      </c>
      <c r="E74" s="79">
        <f>E75</f>
        <v>0</v>
      </c>
      <c r="F74" s="80">
        <f t="shared" si="4"/>
        <v>0</v>
      </c>
      <c r="G74" s="79">
        <f t="shared" si="17"/>
        <v>0</v>
      </c>
    </row>
    <row r="75" spans="1:7" x14ac:dyDescent="0.25">
      <c r="A75" s="132">
        <v>3</v>
      </c>
      <c r="B75" s="133"/>
      <c r="C75" s="134"/>
      <c r="D75" s="100" t="s">
        <v>10</v>
      </c>
      <c r="E75" s="80">
        <f>E76</f>
        <v>0</v>
      </c>
      <c r="F75" s="80">
        <f t="shared" si="4"/>
        <v>0</v>
      </c>
      <c r="G75" s="80">
        <f t="shared" si="17"/>
        <v>0</v>
      </c>
    </row>
    <row r="76" spans="1:7" x14ac:dyDescent="0.25">
      <c r="A76" s="132">
        <v>32</v>
      </c>
      <c r="B76" s="133"/>
      <c r="C76" s="134"/>
      <c r="D76" s="100" t="s">
        <v>21</v>
      </c>
      <c r="E76" s="80">
        <v>0</v>
      </c>
      <c r="F76" s="80">
        <f t="shared" si="4"/>
        <v>0</v>
      </c>
      <c r="G76" s="80">
        <v>0</v>
      </c>
    </row>
    <row r="77" spans="1:7" x14ac:dyDescent="0.25">
      <c r="A77" s="135" t="s">
        <v>145</v>
      </c>
      <c r="B77" s="136"/>
      <c r="C77" s="137"/>
      <c r="D77" s="98" t="s">
        <v>146</v>
      </c>
      <c r="E77" s="77">
        <f>E78</f>
        <v>0</v>
      </c>
      <c r="F77" s="77">
        <f t="shared" si="4"/>
        <v>0</v>
      </c>
      <c r="G77" s="77">
        <f t="shared" si="17"/>
        <v>0</v>
      </c>
    </row>
    <row r="78" spans="1:7" x14ac:dyDescent="0.25">
      <c r="A78" s="126" t="s">
        <v>141</v>
      </c>
      <c r="B78" s="127"/>
      <c r="C78" s="128"/>
      <c r="D78" s="99" t="s">
        <v>142</v>
      </c>
      <c r="E78" s="79">
        <f>E79</f>
        <v>0</v>
      </c>
      <c r="F78" s="80">
        <f t="shared" si="4"/>
        <v>0</v>
      </c>
      <c r="G78" s="79">
        <f t="shared" si="17"/>
        <v>0</v>
      </c>
    </row>
    <row r="79" spans="1:7" x14ac:dyDescent="0.25">
      <c r="A79" s="132">
        <v>3</v>
      </c>
      <c r="B79" s="133"/>
      <c r="C79" s="134"/>
      <c r="D79" s="100" t="s">
        <v>10</v>
      </c>
      <c r="E79" s="80">
        <f>E80</f>
        <v>0</v>
      </c>
      <c r="F79" s="80">
        <f t="shared" si="4"/>
        <v>0</v>
      </c>
      <c r="G79" s="80">
        <f t="shared" si="17"/>
        <v>0</v>
      </c>
    </row>
    <row r="80" spans="1:7" x14ac:dyDescent="0.25">
      <c r="A80" s="132">
        <v>32</v>
      </c>
      <c r="B80" s="133"/>
      <c r="C80" s="134"/>
      <c r="D80" s="100" t="s">
        <v>21</v>
      </c>
      <c r="E80" s="80">
        <v>0</v>
      </c>
      <c r="F80" s="80">
        <f t="shared" si="4"/>
        <v>0</v>
      </c>
      <c r="G80" s="80">
        <v>0</v>
      </c>
    </row>
    <row r="81" spans="1:7" ht="25.5" x14ac:dyDescent="0.25">
      <c r="A81" s="135" t="s">
        <v>147</v>
      </c>
      <c r="B81" s="136"/>
      <c r="C81" s="137"/>
      <c r="D81" s="98" t="s">
        <v>148</v>
      </c>
      <c r="E81" s="77">
        <f>E82</f>
        <v>1700</v>
      </c>
      <c r="F81" s="77">
        <f t="shared" ref="F81:F132" si="18">G81-E81</f>
        <v>-1700</v>
      </c>
      <c r="G81" s="77">
        <f t="shared" ref="G81:G87" si="19">G82</f>
        <v>0</v>
      </c>
    </row>
    <row r="82" spans="1:7" x14ac:dyDescent="0.25">
      <c r="A82" s="126" t="s">
        <v>82</v>
      </c>
      <c r="B82" s="127"/>
      <c r="C82" s="128"/>
      <c r="D82" s="99" t="s">
        <v>83</v>
      </c>
      <c r="E82" s="79">
        <f>E83</f>
        <v>1700</v>
      </c>
      <c r="F82" s="80">
        <f t="shared" si="18"/>
        <v>-1700</v>
      </c>
      <c r="G82" s="79">
        <f t="shared" si="19"/>
        <v>0</v>
      </c>
    </row>
    <row r="83" spans="1:7" x14ac:dyDescent="0.25">
      <c r="A83" s="132">
        <v>3</v>
      </c>
      <c r="B83" s="133"/>
      <c r="C83" s="134"/>
      <c r="D83" s="100" t="s">
        <v>10</v>
      </c>
      <c r="E83" s="80">
        <f>E84</f>
        <v>1700</v>
      </c>
      <c r="F83" s="80">
        <f t="shared" si="18"/>
        <v>-1700</v>
      </c>
      <c r="G83" s="80">
        <f t="shared" si="19"/>
        <v>0</v>
      </c>
    </row>
    <row r="84" spans="1:7" x14ac:dyDescent="0.25">
      <c r="A84" s="132">
        <v>38</v>
      </c>
      <c r="B84" s="133"/>
      <c r="C84" s="134"/>
      <c r="D84" s="100" t="s">
        <v>128</v>
      </c>
      <c r="E84" s="80">
        <v>1700</v>
      </c>
      <c r="F84" s="80">
        <f t="shared" si="18"/>
        <v>-1700</v>
      </c>
      <c r="G84" s="80">
        <v>0</v>
      </c>
    </row>
    <row r="85" spans="1:7" ht="25.5" x14ac:dyDescent="0.25">
      <c r="A85" s="135" t="s">
        <v>153</v>
      </c>
      <c r="B85" s="136"/>
      <c r="C85" s="137"/>
      <c r="D85" s="98" t="s">
        <v>154</v>
      </c>
      <c r="E85" s="77">
        <f>E86</f>
        <v>0</v>
      </c>
      <c r="F85" s="77">
        <f t="shared" si="18"/>
        <v>11000</v>
      </c>
      <c r="G85" s="77">
        <f t="shared" si="19"/>
        <v>11000</v>
      </c>
    </row>
    <row r="86" spans="1:7" x14ac:dyDescent="0.25">
      <c r="A86" s="126" t="s">
        <v>91</v>
      </c>
      <c r="B86" s="127"/>
      <c r="C86" s="128"/>
      <c r="D86" s="99" t="s">
        <v>92</v>
      </c>
      <c r="E86" s="79">
        <f>E87</f>
        <v>0</v>
      </c>
      <c r="F86" s="80">
        <f t="shared" si="18"/>
        <v>11000</v>
      </c>
      <c r="G86" s="79">
        <f t="shared" si="19"/>
        <v>11000</v>
      </c>
    </row>
    <row r="87" spans="1:7" x14ac:dyDescent="0.25">
      <c r="A87" s="132">
        <v>3</v>
      </c>
      <c r="B87" s="133"/>
      <c r="C87" s="134"/>
      <c r="D87" s="100" t="s">
        <v>10</v>
      </c>
      <c r="E87" s="80">
        <f>E88</f>
        <v>0</v>
      </c>
      <c r="F87" s="80">
        <f t="shared" si="18"/>
        <v>11000</v>
      </c>
      <c r="G87" s="80">
        <f t="shared" si="19"/>
        <v>11000</v>
      </c>
    </row>
    <row r="88" spans="1:7" x14ac:dyDescent="0.25">
      <c r="A88" s="132">
        <v>32</v>
      </c>
      <c r="B88" s="133"/>
      <c r="C88" s="134"/>
      <c r="D88" s="100" t="s">
        <v>21</v>
      </c>
      <c r="E88" s="80">
        <v>0</v>
      </c>
      <c r="F88" s="80">
        <f t="shared" si="18"/>
        <v>11000</v>
      </c>
      <c r="G88" s="80">
        <v>11000</v>
      </c>
    </row>
    <row r="89" spans="1:7" x14ac:dyDescent="0.25">
      <c r="A89" s="156" t="s">
        <v>120</v>
      </c>
      <c r="B89" s="157"/>
      <c r="C89" s="158"/>
      <c r="D89" s="86" t="s">
        <v>115</v>
      </c>
      <c r="E89" s="102">
        <f>E107+E90</f>
        <v>483</v>
      </c>
      <c r="F89" s="102">
        <f t="shared" si="18"/>
        <v>0</v>
      </c>
      <c r="G89" s="102">
        <f>G107+G90</f>
        <v>483</v>
      </c>
    </row>
    <row r="90" spans="1:7" ht="25.5" x14ac:dyDescent="0.25">
      <c r="A90" s="135" t="s">
        <v>149</v>
      </c>
      <c r="B90" s="136"/>
      <c r="C90" s="137"/>
      <c r="D90" s="98" t="s">
        <v>155</v>
      </c>
      <c r="E90" s="77">
        <f>E91+E95+E99+E103</f>
        <v>0</v>
      </c>
      <c r="F90" s="77">
        <f t="shared" si="18"/>
        <v>0</v>
      </c>
      <c r="G90" s="77">
        <f t="shared" ref="G90" si="20">G91+G95+G99+G103</f>
        <v>0</v>
      </c>
    </row>
    <row r="91" spans="1:7" x14ac:dyDescent="0.25">
      <c r="A91" s="126" t="s">
        <v>141</v>
      </c>
      <c r="B91" s="127"/>
      <c r="C91" s="128"/>
      <c r="D91" s="99" t="s">
        <v>142</v>
      </c>
      <c r="E91" s="79">
        <f>E92</f>
        <v>0</v>
      </c>
      <c r="F91" s="80">
        <f t="shared" si="18"/>
        <v>0</v>
      </c>
      <c r="G91" s="79">
        <f t="shared" ref="G91" si="21">G92</f>
        <v>0</v>
      </c>
    </row>
    <row r="92" spans="1:7" x14ac:dyDescent="0.25">
      <c r="A92" s="129">
        <v>3</v>
      </c>
      <c r="B92" s="130"/>
      <c r="C92" s="131"/>
      <c r="D92" s="100" t="s">
        <v>10</v>
      </c>
      <c r="E92" s="80">
        <f>E94+E93</f>
        <v>0</v>
      </c>
      <c r="F92" s="80">
        <f t="shared" si="18"/>
        <v>0</v>
      </c>
      <c r="G92" s="80">
        <f t="shared" ref="G92" si="22">G94+G93</f>
        <v>0</v>
      </c>
    </row>
    <row r="93" spans="1:7" x14ac:dyDescent="0.25">
      <c r="A93" s="132">
        <v>31</v>
      </c>
      <c r="B93" s="133"/>
      <c r="C93" s="134"/>
      <c r="D93" s="100" t="s">
        <v>11</v>
      </c>
      <c r="E93" s="80">
        <v>0</v>
      </c>
      <c r="F93" s="80">
        <f t="shared" si="18"/>
        <v>0</v>
      </c>
      <c r="G93" s="80">
        <v>0</v>
      </c>
    </row>
    <row r="94" spans="1:7" x14ac:dyDescent="0.25">
      <c r="A94" s="132">
        <v>32</v>
      </c>
      <c r="B94" s="133"/>
      <c r="C94" s="134"/>
      <c r="D94" s="100" t="s">
        <v>21</v>
      </c>
      <c r="E94" s="80">
        <v>0</v>
      </c>
      <c r="F94" s="80">
        <f t="shared" si="18"/>
        <v>0</v>
      </c>
      <c r="G94" s="80">
        <v>0</v>
      </c>
    </row>
    <row r="95" spans="1:7" x14ac:dyDescent="0.25">
      <c r="A95" s="126" t="s">
        <v>157</v>
      </c>
      <c r="B95" s="127"/>
      <c r="C95" s="128"/>
      <c r="D95" s="99" t="s">
        <v>156</v>
      </c>
      <c r="E95" s="79">
        <f>E96</f>
        <v>0</v>
      </c>
      <c r="F95" s="80">
        <f t="shared" si="18"/>
        <v>0</v>
      </c>
      <c r="G95" s="79">
        <f t="shared" ref="G95" si="23">G96</f>
        <v>0</v>
      </c>
    </row>
    <row r="96" spans="1:7" x14ac:dyDescent="0.25">
      <c r="A96" s="129">
        <v>3</v>
      </c>
      <c r="B96" s="130"/>
      <c r="C96" s="131"/>
      <c r="D96" s="100" t="s">
        <v>10</v>
      </c>
      <c r="E96" s="80">
        <f>E97+E98</f>
        <v>0</v>
      </c>
      <c r="F96" s="80">
        <f t="shared" si="18"/>
        <v>0</v>
      </c>
      <c r="G96" s="80">
        <f t="shared" ref="G96" si="24">G97+G98</f>
        <v>0</v>
      </c>
    </row>
    <row r="97" spans="1:7" x14ac:dyDescent="0.25">
      <c r="A97" s="132">
        <v>31</v>
      </c>
      <c r="B97" s="133"/>
      <c r="C97" s="134"/>
      <c r="D97" s="100" t="s">
        <v>11</v>
      </c>
      <c r="E97" s="80">
        <v>0</v>
      </c>
      <c r="F97" s="80">
        <f t="shared" si="18"/>
        <v>0</v>
      </c>
      <c r="G97" s="80">
        <v>0</v>
      </c>
    </row>
    <row r="98" spans="1:7" x14ac:dyDescent="0.25">
      <c r="A98" s="132">
        <v>32</v>
      </c>
      <c r="B98" s="133"/>
      <c r="C98" s="134"/>
      <c r="D98" s="100" t="s">
        <v>21</v>
      </c>
      <c r="E98" s="80">
        <v>0</v>
      </c>
      <c r="F98" s="80">
        <f t="shared" si="18"/>
        <v>0</v>
      </c>
      <c r="G98" s="80">
        <v>0</v>
      </c>
    </row>
    <row r="99" spans="1:7" x14ac:dyDescent="0.25">
      <c r="A99" s="126" t="s">
        <v>82</v>
      </c>
      <c r="B99" s="127"/>
      <c r="C99" s="128"/>
      <c r="D99" s="99" t="s">
        <v>158</v>
      </c>
      <c r="E99" s="79">
        <f>E100</f>
        <v>0</v>
      </c>
      <c r="F99" s="80">
        <f t="shared" si="18"/>
        <v>0</v>
      </c>
      <c r="G99" s="79">
        <f t="shared" ref="G99" si="25">G100</f>
        <v>0</v>
      </c>
    </row>
    <row r="100" spans="1:7" x14ac:dyDescent="0.25">
      <c r="A100" s="129">
        <v>3</v>
      </c>
      <c r="B100" s="130"/>
      <c r="C100" s="131"/>
      <c r="D100" s="100" t="s">
        <v>10</v>
      </c>
      <c r="E100" s="80">
        <f>E101+E102</f>
        <v>0</v>
      </c>
      <c r="F100" s="80">
        <f t="shared" si="18"/>
        <v>0</v>
      </c>
      <c r="G100" s="80">
        <f t="shared" ref="G100" si="26">G101+G102</f>
        <v>0</v>
      </c>
    </row>
    <row r="101" spans="1:7" x14ac:dyDescent="0.25">
      <c r="A101" s="132">
        <v>31</v>
      </c>
      <c r="B101" s="133"/>
      <c r="C101" s="134"/>
      <c r="D101" s="100" t="s">
        <v>11</v>
      </c>
      <c r="E101" s="80">
        <v>0</v>
      </c>
      <c r="F101" s="80">
        <f t="shared" si="18"/>
        <v>0</v>
      </c>
      <c r="G101" s="80">
        <v>0</v>
      </c>
    </row>
    <row r="102" spans="1:7" x14ac:dyDescent="0.25">
      <c r="A102" s="132">
        <v>32</v>
      </c>
      <c r="B102" s="133"/>
      <c r="C102" s="134"/>
      <c r="D102" s="100" t="s">
        <v>21</v>
      </c>
      <c r="E102" s="80">
        <v>0</v>
      </c>
      <c r="F102" s="80">
        <f t="shared" si="18"/>
        <v>0</v>
      </c>
      <c r="G102" s="80">
        <v>0</v>
      </c>
    </row>
    <row r="103" spans="1:7" x14ac:dyDescent="0.25">
      <c r="A103" s="126" t="s">
        <v>117</v>
      </c>
      <c r="B103" s="127"/>
      <c r="C103" s="128"/>
      <c r="D103" s="99" t="s">
        <v>118</v>
      </c>
      <c r="E103" s="79">
        <f>E104</f>
        <v>0</v>
      </c>
      <c r="F103" s="80">
        <f t="shared" si="18"/>
        <v>0</v>
      </c>
      <c r="G103" s="79">
        <f t="shared" ref="G103" si="27">G104</f>
        <v>0</v>
      </c>
    </row>
    <row r="104" spans="1:7" ht="15" customHeight="1" x14ac:dyDescent="0.25">
      <c r="A104" s="129">
        <v>3</v>
      </c>
      <c r="B104" s="130"/>
      <c r="C104" s="131"/>
      <c r="D104" s="100" t="s">
        <v>10</v>
      </c>
      <c r="E104" s="80">
        <f>E105+E106</f>
        <v>0</v>
      </c>
      <c r="F104" s="80">
        <f t="shared" si="18"/>
        <v>0</v>
      </c>
      <c r="G104" s="80">
        <f t="shared" ref="G104" si="28">G105+G106</f>
        <v>0</v>
      </c>
    </row>
    <row r="105" spans="1:7" ht="15" customHeight="1" x14ac:dyDescent="0.25">
      <c r="A105" s="132">
        <v>31</v>
      </c>
      <c r="B105" s="133"/>
      <c r="C105" s="134"/>
      <c r="D105" s="100" t="s">
        <v>11</v>
      </c>
      <c r="E105" s="80">
        <v>0</v>
      </c>
      <c r="F105" s="80">
        <f t="shared" si="18"/>
        <v>0</v>
      </c>
      <c r="G105" s="80">
        <v>0</v>
      </c>
    </row>
    <row r="106" spans="1:7" x14ac:dyDescent="0.25">
      <c r="A106" s="132">
        <v>32</v>
      </c>
      <c r="B106" s="133"/>
      <c r="C106" s="134"/>
      <c r="D106" s="100" t="s">
        <v>21</v>
      </c>
      <c r="E106" s="80">
        <v>0</v>
      </c>
      <c r="F106" s="80">
        <f t="shared" si="18"/>
        <v>0</v>
      </c>
      <c r="G106" s="80">
        <v>0</v>
      </c>
    </row>
    <row r="107" spans="1:7" ht="25.5" x14ac:dyDescent="0.25">
      <c r="A107" s="135" t="s">
        <v>116</v>
      </c>
      <c r="B107" s="136"/>
      <c r="C107" s="137"/>
      <c r="D107" s="85" t="s">
        <v>119</v>
      </c>
      <c r="E107" s="77">
        <f>E108</f>
        <v>483</v>
      </c>
      <c r="F107" s="77">
        <f t="shared" si="18"/>
        <v>0</v>
      </c>
      <c r="G107" s="77">
        <f>SUM(G108)</f>
        <v>483</v>
      </c>
    </row>
    <row r="108" spans="1:7" x14ac:dyDescent="0.25">
      <c r="A108" s="126" t="s">
        <v>82</v>
      </c>
      <c r="B108" s="127"/>
      <c r="C108" s="128"/>
      <c r="D108" s="83" t="s">
        <v>118</v>
      </c>
      <c r="E108" s="80">
        <f>E109</f>
        <v>483</v>
      </c>
      <c r="F108" s="80">
        <f t="shared" si="18"/>
        <v>0</v>
      </c>
      <c r="G108" s="79">
        <f>G109</f>
        <v>483</v>
      </c>
    </row>
    <row r="109" spans="1:7" x14ac:dyDescent="0.25">
      <c r="A109" s="129">
        <v>3</v>
      </c>
      <c r="B109" s="130"/>
      <c r="C109" s="131"/>
      <c r="D109" s="84" t="s">
        <v>10</v>
      </c>
      <c r="E109" s="79">
        <f>E110</f>
        <v>483</v>
      </c>
      <c r="F109" s="80">
        <f t="shared" si="18"/>
        <v>0</v>
      </c>
      <c r="G109" s="80">
        <f>G110</f>
        <v>483</v>
      </c>
    </row>
    <row r="110" spans="1:7" x14ac:dyDescent="0.25">
      <c r="A110" s="132">
        <v>32</v>
      </c>
      <c r="B110" s="133"/>
      <c r="C110" s="134"/>
      <c r="D110" s="84" t="s">
        <v>21</v>
      </c>
      <c r="E110" s="80">
        <v>483</v>
      </c>
      <c r="F110" s="80">
        <f t="shared" si="18"/>
        <v>0</v>
      </c>
      <c r="G110" s="80">
        <v>483</v>
      </c>
    </row>
    <row r="111" spans="1:7" x14ac:dyDescent="0.25">
      <c r="A111" s="156" t="s">
        <v>121</v>
      </c>
      <c r="B111" s="157"/>
      <c r="C111" s="158"/>
      <c r="D111" s="86" t="s">
        <v>122</v>
      </c>
      <c r="E111" s="102">
        <f>E112+E120</f>
        <v>117276.6</v>
      </c>
      <c r="F111" s="102">
        <f t="shared" si="18"/>
        <v>80790.66</v>
      </c>
      <c r="G111" s="102">
        <f>G112+G120+G128</f>
        <v>198067.26</v>
      </c>
    </row>
    <row r="112" spans="1:7" ht="25.5" x14ac:dyDescent="0.25">
      <c r="A112" s="135" t="s">
        <v>123</v>
      </c>
      <c r="B112" s="136"/>
      <c r="C112" s="137"/>
      <c r="D112" s="98" t="s">
        <v>150</v>
      </c>
      <c r="E112" s="77">
        <f>E113+E117</f>
        <v>98802.6</v>
      </c>
      <c r="F112" s="77">
        <f t="shared" si="18"/>
        <v>1100.9100000000035</v>
      </c>
      <c r="G112" s="77">
        <f t="shared" ref="G112" si="29">G113+G117</f>
        <v>99903.510000000009</v>
      </c>
    </row>
    <row r="113" spans="1:7" x14ac:dyDescent="0.25">
      <c r="A113" s="126" t="s">
        <v>91</v>
      </c>
      <c r="B113" s="127"/>
      <c r="C113" s="128"/>
      <c r="D113" s="99" t="s">
        <v>88</v>
      </c>
      <c r="E113" s="79">
        <f>E114</f>
        <v>79042.600000000006</v>
      </c>
      <c r="F113" s="80">
        <f t="shared" si="18"/>
        <v>1100.3099999999977</v>
      </c>
      <c r="G113" s="79">
        <f>G114</f>
        <v>80142.91</v>
      </c>
    </row>
    <row r="114" spans="1:7" x14ac:dyDescent="0.25">
      <c r="A114" s="129">
        <v>3</v>
      </c>
      <c r="B114" s="130"/>
      <c r="C114" s="131"/>
      <c r="D114" s="100" t="s">
        <v>10</v>
      </c>
      <c r="E114" s="80">
        <f>E115+E116</f>
        <v>79042.600000000006</v>
      </c>
      <c r="F114" s="80">
        <f t="shared" si="18"/>
        <v>1100.3099999999977</v>
      </c>
      <c r="G114" s="80">
        <f>SUM(G115:G116)</f>
        <v>80142.91</v>
      </c>
    </row>
    <row r="115" spans="1:7" x14ac:dyDescent="0.25">
      <c r="A115" s="132">
        <v>32</v>
      </c>
      <c r="B115" s="133"/>
      <c r="C115" s="134"/>
      <c r="D115" s="100" t="s">
        <v>21</v>
      </c>
      <c r="E115" s="80">
        <v>74042.600000000006</v>
      </c>
      <c r="F115" s="80">
        <f t="shared" si="18"/>
        <v>-11737.530000000006</v>
      </c>
      <c r="G115" s="80">
        <v>62305.07</v>
      </c>
    </row>
    <row r="116" spans="1:7" x14ac:dyDescent="0.25">
      <c r="A116" s="132">
        <v>37</v>
      </c>
      <c r="B116" s="133"/>
      <c r="C116" s="134"/>
      <c r="D116" s="100" t="s">
        <v>21</v>
      </c>
      <c r="E116" s="80">
        <v>5000</v>
      </c>
      <c r="F116" s="80">
        <f t="shared" si="18"/>
        <v>12837.84</v>
      </c>
      <c r="G116" s="80">
        <v>17837.84</v>
      </c>
    </row>
    <row r="117" spans="1:7" x14ac:dyDescent="0.25">
      <c r="A117" s="126" t="s">
        <v>117</v>
      </c>
      <c r="B117" s="127"/>
      <c r="C117" s="128"/>
      <c r="D117" s="99" t="s">
        <v>118</v>
      </c>
      <c r="E117" s="79">
        <f>E118</f>
        <v>19760</v>
      </c>
      <c r="F117" s="80">
        <f t="shared" si="18"/>
        <v>0.59999999999854481</v>
      </c>
      <c r="G117" s="79">
        <f t="shared" ref="G117:G118" si="30">G118</f>
        <v>19760.599999999999</v>
      </c>
    </row>
    <row r="118" spans="1:7" x14ac:dyDescent="0.25">
      <c r="A118" s="129">
        <v>3</v>
      </c>
      <c r="B118" s="130"/>
      <c r="C118" s="131"/>
      <c r="D118" s="100" t="s">
        <v>10</v>
      </c>
      <c r="E118" s="80">
        <f>E119</f>
        <v>19760</v>
      </c>
      <c r="F118" s="80">
        <f t="shared" si="18"/>
        <v>0.59999999999854481</v>
      </c>
      <c r="G118" s="80">
        <f t="shared" si="30"/>
        <v>19760.599999999999</v>
      </c>
    </row>
    <row r="119" spans="1:7" x14ac:dyDescent="0.25">
      <c r="A119" s="132">
        <v>32</v>
      </c>
      <c r="B119" s="133"/>
      <c r="C119" s="134"/>
      <c r="D119" s="100" t="s">
        <v>21</v>
      </c>
      <c r="E119" s="80">
        <v>19760</v>
      </c>
      <c r="F119" s="80">
        <f t="shared" si="18"/>
        <v>0.59999999999854481</v>
      </c>
      <c r="G119" s="80">
        <v>19760.599999999999</v>
      </c>
    </row>
    <row r="120" spans="1:7" ht="25.5" x14ac:dyDescent="0.25">
      <c r="A120" s="135" t="s">
        <v>151</v>
      </c>
      <c r="B120" s="136"/>
      <c r="C120" s="137"/>
      <c r="D120" s="98" t="s">
        <v>152</v>
      </c>
      <c r="E120" s="77">
        <f>E121+E125</f>
        <v>18474</v>
      </c>
      <c r="F120" s="77">
        <f t="shared" si="18"/>
        <v>6614.5499999999993</v>
      </c>
      <c r="G120" s="77">
        <f>G121+G125</f>
        <v>25088.55</v>
      </c>
    </row>
    <row r="121" spans="1:7" x14ac:dyDescent="0.25">
      <c r="A121" s="126" t="s">
        <v>91</v>
      </c>
      <c r="B121" s="127"/>
      <c r="C121" s="128"/>
      <c r="D121" s="99" t="s">
        <v>88</v>
      </c>
      <c r="E121" s="79">
        <f>E122</f>
        <v>14779.2</v>
      </c>
      <c r="F121" s="80">
        <f t="shared" si="18"/>
        <v>-8164.6500000000005</v>
      </c>
      <c r="G121" s="79">
        <f t="shared" ref="G121" si="31">G122</f>
        <v>6614.55</v>
      </c>
    </row>
    <row r="122" spans="1:7" ht="15" customHeight="1" x14ac:dyDescent="0.25">
      <c r="A122" s="129">
        <v>3</v>
      </c>
      <c r="B122" s="130"/>
      <c r="C122" s="131"/>
      <c r="D122" s="100" t="s">
        <v>10</v>
      </c>
      <c r="E122" s="80">
        <f>E123+E124</f>
        <v>14779.2</v>
      </c>
      <c r="F122" s="80">
        <f t="shared" si="18"/>
        <v>-8164.6500000000005</v>
      </c>
      <c r="G122" s="80">
        <f>SUM(G123)</f>
        <v>6614.55</v>
      </c>
    </row>
    <row r="123" spans="1:7" x14ac:dyDescent="0.25">
      <c r="A123" s="132">
        <v>32</v>
      </c>
      <c r="B123" s="133"/>
      <c r="C123" s="134"/>
      <c r="D123" s="100" t="s">
        <v>21</v>
      </c>
      <c r="E123" s="80">
        <v>14779.2</v>
      </c>
      <c r="F123" s="80">
        <f t="shared" si="18"/>
        <v>-8164.6500000000005</v>
      </c>
      <c r="G123" s="80">
        <v>6614.55</v>
      </c>
    </row>
    <row r="124" spans="1:7" x14ac:dyDescent="0.25">
      <c r="A124" s="132">
        <v>37</v>
      </c>
      <c r="B124" s="133"/>
      <c r="C124" s="134"/>
      <c r="D124" s="100" t="s">
        <v>21</v>
      </c>
      <c r="E124" s="80">
        <v>0</v>
      </c>
      <c r="F124" s="80">
        <f t="shared" si="18"/>
        <v>0</v>
      </c>
      <c r="G124" s="80">
        <v>0</v>
      </c>
    </row>
    <row r="125" spans="1:7" x14ac:dyDescent="0.25">
      <c r="A125" s="126" t="s">
        <v>82</v>
      </c>
      <c r="B125" s="127"/>
      <c r="C125" s="128"/>
      <c r="D125" s="99" t="s">
        <v>118</v>
      </c>
      <c r="E125" s="79">
        <f>E126</f>
        <v>3694.8</v>
      </c>
      <c r="F125" s="80">
        <f t="shared" si="18"/>
        <v>14779.2</v>
      </c>
      <c r="G125" s="79">
        <f t="shared" ref="G125:G126" si="32">G126</f>
        <v>18474</v>
      </c>
    </row>
    <row r="126" spans="1:7" x14ac:dyDescent="0.25">
      <c r="A126" s="129">
        <v>3</v>
      </c>
      <c r="B126" s="130"/>
      <c r="C126" s="131"/>
      <c r="D126" s="100" t="s">
        <v>10</v>
      </c>
      <c r="E126" s="80">
        <f>E127</f>
        <v>3694.8</v>
      </c>
      <c r="F126" s="80">
        <f t="shared" si="18"/>
        <v>14779.2</v>
      </c>
      <c r="G126" s="80">
        <f t="shared" si="32"/>
        <v>18474</v>
      </c>
    </row>
    <row r="127" spans="1:7" x14ac:dyDescent="0.25">
      <c r="A127" s="132">
        <v>32</v>
      </c>
      <c r="B127" s="133"/>
      <c r="C127" s="134"/>
      <c r="D127" s="100" t="s">
        <v>21</v>
      </c>
      <c r="E127" s="80">
        <v>3694.8</v>
      </c>
      <c r="F127" s="80">
        <f t="shared" si="18"/>
        <v>14779.2</v>
      </c>
      <c r="G127" s="80">
        <v>18474</v>
      </c>
    </row>
    <row r="128" spans="1:7" ht="25.5" x14ac:dyDescent="0.25">
      <c r="A128" s="135" t="s">
        <v>159</v>
      </c>
      <c r="B128" s="136"/>
      <c r="C128" s="137"/>
      <c r="D128" s="98" t="s">
        <v>160</v>
      </c>
      <c r="E128" s="77">
        <f>E129</f>
        <v>0</v>
      </c>
      <c r="F128" s="77">
        <f t="shared" si="18"/>
        <v>73075.199999999997</v>
      </c>
      <c r="G128" s="77">
        <f>G129</f>
        <v>73075.199999999997</v>
      </c>
    </row>
    <row r="129" spans="1:7" x14ac:dyDescent="0.25">
      <c r="A129" s="126" t="s">
        <v>82</v>
      </c>
      <c r="B129" s="127"/>
      <c r="C129" s="128"/>
      <c r="D129" s="99" t="s">
        <v>118</v>
      </c>
      <c r="E129" s="79">
        <f>E130</f>
        <v>0</v>
      </c>
      <c r="F129" s="80">
        <f t="shared" si="18"/>
        <v>73075.199999999997</v>
      </c>
      <c r="G129" s="79">
        <f t="shared" ref="G129" si="33">G130</f>
        <v>73075.199999999997</v>
      </c>
    </row>
    <row r="130" spans="1:7" x14ac:dyDescent="0.25">
      <c r="A130" s="129">
        <v>3</v>
      </c>
      <c r="B130" s="130"/>
      <c r="C130" s="131"/>
      <c r="D130" s="100" t="s">
        <v>10</v>
      </c>
      <c r="E130" s="80">
        <f>E131+E132</f>
        <v>0</v>
      </c>
      <c r="F130" s="80">
        <f t="shared" si="18"/>
        <v>73075.199999999997</v>
      </c>
      <c r="G130" s="80">
        <f>G131+G132</f>
        <v>73075.199999999997</v>
      </c>
    </row>
    <row r="131" spans="1:7" x14ac:dyDescent="0.25">
      <c r="A131" s="132">
        <v>32</v>
      </c>
      <c r="B131" s="133"/>
      <c r="C131" s="134"/>
      <c r="D131" s="100" t="s">
        <v>21</v>
      </c>
      <c r="E131" s="80">
        <v>0</v>
      </c>
      <c r="F131" s="80">
        <f t="shared" si="18"/>
        <v>53075.199999999997</v>
      </c>
      <c r="G131" s="80">
        <v>53075.199999999997</v>
      </c>
    </row>
    <row r="132" spans="1:7" ht="38.25" x14ac:dyDescent="0.25">
      <c r="A132" s="132">
        <v>37</v>
      </c>
      <c r="B132" s="133"/>
      <c r="C132" s="134"/>
      <c r="D132" s="100" t="s">
        <v>112</v>
      </c>
      <c r="E132" s="80">
        <v>0</v>
      </c>
      <c r="F132" s="80">
        <f t="shared" si="18"/>
        <v>20000</v>
      </c>
      <c r="G132" s="80">
        <v>20000</v>
      </c>
    </row>
    <row r="133" spans="1:7" x14ac:dyDescent="0.25">
      <c r="A133" s="159"/>
      <c r="B133" s="159"/>
      <c r="C133" s="159"/>
    </row>
    <row r="134" spans="1:7" x14ac:dyDescent="0.25">
      <c r="A134" s="159"/>
      <c r="B134" s="159"/>
      <c r="C134" s="159"/>
    </row>
    <row r="135" spans="1:7" x14ac:dyDescent="0.25">
      <c r="A135" s="159"/>
      <c r="B135" s="159"/>
      <c r="C135" s="159"/>
    </row>
    <row r="136" spans="1:7" x14ac:dyDescent="0.25">
      <c r="A136" s="159"/>
      <c r="B136" s="159"/>
      <c r="C136" s="159"/>
    </row>
    <row r="137" spans="1:7" x14ac:dyDescent="0.25">
      <c r="A137" s="159"/>
      <c r="B137" s="159"/>
      <c r="C137" s="159"/>
    </row>
  </sheetData>
  <mergeCells count="130">
    <mergeCell ref="A137:C137"/>
    <mergeCell ref="A133:C133"/>
    <mergeCell ref="A134:C134"/>
    <mergeCell ref="A135:C135"/>
    <mergeCell ref="A136:C136"/>
    <mergeCell ref="A69:C69"/>
    <mergeCell ref="A70:C70"/>
    <mergeCell ref="A71:C71"/>
    <mergeCell ref="A72:C72"/>
    <mergeCell ref="A89:C89"/>
    <mergeCell ref="A112:C112"/>
    <mergeCell ref="A73:C73"/>
    <mergeCell ref="A74:C74"/>
    <mergeCell ref="A75:C75"/>
    <mergeCell ref="A76:C76"/>
    <mergeCell ref="A107:C107"/>
    <mergeCell ref="A108:C108"/>
    <mergeCell ref="A109:C109"/>
    <mergeCell ref="A110:C110"/>
    <mergeCell ref="A111:C111"/>
    <mergeCell ref="A68:C68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7:C67"/>
    <mergeCell ref="A34:C34"/>
    <mergeCell ref="A54:C54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16:C16"/>
    <mergeCell ref="A17:C17"/>
    <mergeCell ref="A18:C18"/>
    <mergeCell ref="A19:C19"/>
    <mergeCell ref="A20:C20"/>
    <mergeCell ref="A26:C26"/>
    <mergeCell ref="A4:G4"/>
    <mergeCell ref="A6:G6"/>
    <mergeCell ref="A8:C8"/>
    <mergeCell ref="A9:C9"/>
    <mergeCell ref="A10:C10"/>
    <mergeCell ref="A11:C11"/>
    <mergeCell ref="A12:C12"/>
    <mergeCell ref="A13:C13"/>
    <mergeCell ref="A14:C14"/>
    <mergeCell ref="A15:C15"/>
    <mergeCell ref="A25:C25"/>
    <mergeCell ref="A77:C77"/>
    <mergeCell ref="A78:C78"/>
    <mergeCell ref="A79:C79"/>
    <mergeCell ref="A80:C80"/>
    <mergeCell ref="A81:C81"/>
    <mergeCell ref="A21:C21"/>
    <mergeCell ref="A22:C22"/>
    <mergeCell ref="A23:C23"/>
    <mergeCell ref="A24:C24"/>
    <mergeCell ref="A31:C31"/>
    <mergeCell ref="A42:C42"/>
    <mergeCell ref="A27:C27"/>
    <mergeCell ref="A28:C28"/>
    <mergeCell ref="A29:C29"/>
    <mergeCell ref="A30:C30"/>
    <mergeCell ref="A35:C35"/>
    <mergeCell ref="A36:C36"/>
    <mergeCell ref="A37:C37"/>
    <mergeCell ref="A38:C38"/>
    <mergeCell ref="A39:C39"/>
    <mergeCell ref="A40:C40"/>
    <mergeCell ref="A41:C41"/>
    <mergeCell ref="A32:C32"/>
    <mergeCell ref="A33:C33"/>
    <mergeCell ref="A82:C82"/>
    <mergeCell ref="A83:C83"/>
    <mergeCell ref="A84:C84"/>
    <mergeCell ref="A90:C90"/>
    <mergeCell ref="A91:C91"/>
    <mergeCell ref="A85:C85"/>
    <mergeCell ref="A86:C86"/>
    <mergeCell ref="A87:C87"/>
    <mergeCell ref="A88:C88"/>
    <mergeCell ref="A97:C97"/>
    <mergeCell ref="A98:C98"/>
    <mergeCell ref="A99:C99"/>
    <mergeCell ref="A100:C100"/>
    <mergeCell ref="A101:C101"/>
    <mergeCell ref="A92:C92"/>
    <mergeCell ref="A93:C93"/>
    <mergeCell ref="A94:C94"/>
    <mergeCell ref="A95:C95"/>
    <mergeCell ref="A96:C96"/>
    <mergeCell ref="A118:C118"/>
    <mergeCell ref="A119:C119"/>
    <mergeCell ref="A120:C120"/>
    <mergeCell ref="A121:C121"/>
    <mergeCell ref="A122:C122"/>
    <mergeCell ref="A102:C102"/>
    <mergeCell ref="A103:C103"/>
    <mergeCell ref="A104:C104"/>
    <mergeCell ref="A105:C105"/>
    <mergeCell ref="A106:C106"/>
    <mergeCell ref="A113:C113"/>
    <mergeCell ref="A117:C117"/>
    <mergeCell ref="A114:C114"/>
    <mergeCell ref="A115:C115"/>
    <mergeCell ref="A116:C116"/>
    <mergeCell ref="A129:C129"/>
    <mergeCell ref="A130:C130"/>
    <mergeCell ref="A131:C131"/>
    <mergeCell ref="A132:C132"/>
    <mergeCell ref="A128:C128"/>
    <mergeCell ref="A123:C123"/>
    <mergeCell ref="A124:C124"/>
    <mergeCell ref="A125:C125"/>
    <mergeCell ref="A126:C126"/>
    <mergeCell ref="A127:C127"/>
  </mergeCells>
  <pageMargins left="0.7" right="0.7" top="0.75" bottom="0.75" header="0.3" footer="0.3"/>
  <pageSetup paperSize="9" scale="67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 II</vt:lpstr>
      <vt:lpstr>' Račun prihoda i rashoda'!Print_Area</vt:lpstr>
      <vt:lpstr>'Prihodi i rashodi po izvorima'!Print_Area</vt:lpstr>
      <vt:lpstr>'Račun financiranja'!Print_Area</vt:lpstr>
      <vt:lpstr>SAŽETAK!Print_Area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User</cp:lastModifiedBy>
  <cp:lastPrinted>2025-06-24T10:38:21Z</cp:lastPrinted>
  <dcterms:created xsi:type="dcterms:W3CDTF">2022-08-12T12:51:27Z</dcterms:created>
  <dcterms:modified xsi:type="dcterms:W3CDTF">2026-09-09T16:06:10Z</dcterms:modified>
</cp:coreProperties>
</file>